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School Comparison" sheetId="1" state="visible" r:id="rId1"/>
    <sheet xmlns:r="http://schemas.openxmlformats.org/officeDocument/2006/relationships" name="Subsistence Allowance Calculato" sheetId="2" state="visible" r:id="rId2"/>
    <sheet xmlns:r="http://schemas.openxmlformats.org/officeDocument/2006/relationships" name="VR&amp;E vs GI Bill Comparison" sheetId="3" state="visible" r:id="rId3"/>
    <sheet xmlns:r="http://schemas.openxmlformats.org/officeDocument/2006/relationships" name="Academic Progress Tracker" sheetId="4" state="visible" r:id="rId4"/>
  </sheets>
  <definedNames/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3">
    <numFmt numFmtId="164" formatCode="\$#,##0"/>
    <numFmt numFmtId="165" formatCode="0.0"/>
    <numFmt numFmtId="166" formatCode="0.0%"/>
  </numFmts>
  <fonts count="13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FFFFFF"/>
      <sz val="11"/>
    </font>
    <font>
      <name val="Arial"/>
      <charset val="1"/>
      <family val="0"/>
      <color rgb="FF0000FF"/>
      <sz val="10"/>
    </font>
    <font>
      <name val="Arial"/>
      <charset val="1"/>
      <family val="0"/>
      <color rgb="FF000000"/>
      <sz val="10"/>
    </font>
    <font>
      <name val="Arial"/>
      <charset val="1"/>
      <family val="0"/>
      <b val="1"/>
      <color rgb="FFFFFFFF"/>
      <sz val="10"/>
    </font>
    <font>
      <name val="Arial"/>
      <charset val="1"/>
      <family val="0"/>
      <sz val="10"/>
    </font>
    <font>
      <name val="Arial"/>
      <charset val="1"/>
      <family val="0"/>
      <b val="1"/>
      <sz val="10"/>
    </font>
    <font>
      <name val="Arial"/>
      <charset val="1"/>
      <family val="0"/>
      <i val="1"/>
      <sz val="9"/>
    </font>
    <font>
      <i val="1"/>
      <color rgb="000066CC"/>
      <sz val="10"/>
    </font>
    <font>
      <i val="1"/>
      <color rgb="000066CC"/>
      <sz val="9"/>
    </font>
  </fonts>
  <fills count="6">
    <fill>
      <patternFill/>
    </fill>
    <fill>
      <patternFill patternType="gray125"/>
    </fill>
    <fill>
      <patternFill patternType="solid">
        <fgColor rgb="FF1A1A2E"/>
        <bgColor rgb="FF333300"/>
      </patternFill>
    </fill>
    <fill>
      <patternFill patternType="solid">
        <fgColor rgb="FFFFFF00"/>
        <bgColor rgb="FFFFFF00"/>
      </patternFill>
    </fill>
    <fill>
      <patternFill patternType="solid">
        <fgColor rgb="00F2F2F2"/>
        <bgColor rgb="00F2F2F2"/>
      </patternFill>
    </fill>
    <fill>
      <patternFill patternType="solid">
        <fgColor rgb="00FFFDE7"/>
        <bgColor rgb="00FFFDE7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57">
    <xf numFmtId="0" fontId="0" fillId="0" borderId="0" applyAlignment="1" pivotButton="0" quotePrefix="0" xfId="0">
      <alignment horizontal="general" vertical="bottom"/>
    </xf>
    <xf numFmtId="0" fontId="0" fillId="0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center" vertical="center" wrapText="1"/>
    </xf>
    <xf numFmtId="0" fontId="5" fillId="3" borderId="1" applyAlignment="1" pivotButton="0" quotePrefix="0" xfId="0">
      <alignment horizontal="center" vertical="center" wrapText="1"/>
    </xf>
    <xf numFmtId="164" fontId="5" fillId="3" borderId="1" applyAlignment="1" pivotButton="0" quotePrefix="0" xfId="0">
      <alignment horizontal="center" vertical="center" wrapText="1"/>
    </xf>
    <xf numFmtId="164" fontId="6" fillId="2" borderId="1" applyAlignment="1" pivotButton="0" quotePrefix="0" xfId="0">
      <alignment horizontal="center" vertical="center" wrapText="1"/>
    </xf>
    <xf numFmtId="0" fontId="5" fillId="3" borderId="1" applyAlignment="1" pivotButton="0" quotePrefix="0" xfId="0">
      <alignment horizontal="general" vertical="bottom"/>
    </xf>
    <xf numFmtId="164" fontId="5" fillId="3" borderId="1" applyAlignment="1" pivotButton="0" quotePrefix="0" xfId="0">
      <alignment horizontal="general" vertical="bottom"/>
    </xf>
    <xf numFmtId="164" fontId="6" fillId="0" borderId="1" applyAlignment="1" pivotButton="0" quotePrefix="0" xfId="0">
      <alignment horizontal="general" vertical="bottom"/>
    </xf>
    <xf numFmtId="0" fontId="7" fillId="2" borderId="0" applyAlignment="1" pivotButton="0" quotePrefix="0" xfId="0">
      <alignment horizontal="general" vertical="bottom"/>
    </xf>
    <xf numFmtId="0" fontId="8" fillId="0" borderId="0" applyAlignment="1" pivotButton="0" quotePrefix="0" xfId="0">
      <alignment horizontal="general" vertical="bottom"/>
    </xf>
    <xf numFmtId="0" fontId="6" fillId="0" borderId="1" applyAlignment="1" pivotButton="0" quotePrefix="0" xfId="0">
      <alignment horizontal="general" vertical="bottom"/>
    </xf>
    <xf numFmtId="0" fontId="9" fillId="0" borderId="0" applyAlignment="1" pivotButton="0" quotePrefix="0" xfId="0">
      <alignment horizontal="general" vertical="bottom"/>
    </xf>
    <xf numFmtId="0" fontId="10" fillId="0" borderId="0" applyAlignment="1" pivotButton="0" quotePrefix="0" xfId="0">
      <alignment horizontal="general" vertical="bottom"/>
    </xf>
    <xf numFmtId="0" fontId="4" fillId="2" borderId="1" applyAlignment="1" pivotButton="0" quotePrefix="0" xfId="0">
      <alignment horizontal="general" vertical="bottom"/>
    </xf>
    <xf numFmtId="1" fontId="6" fillId="0" borderId="1" applyAlignment="1" pivotButton="0" quotePrefix="0" xfId="0">
      <alignment horizontal="general" vertical="bottom"/>
    </xf>
    <xf numFmtId="0" fontId="8" fillId="2" borderId="1" applyAlignment="1" pivotButton="0" quotePrefix="0" xfId="0">
      <alignment horizontal="center" vertical="center" wrapText="1"/>
    </xf>
    <xf numFmtId="165" fontId="5" fillId="3" borderId="1" applyAlignment="1" pivotButton="0" quotePrefix="0" xfId="0">
      <alignment horizontal="center" vertical="center" wrapText="1"/>
    </xf>
    <xf numFmtId="165" fontId="6" fillId="2" borderId="1" applyAlignment="1" pivotButton="0" quotePrefix="0" xfId="0">
      <alignment horizontal="center" vertical="center" wrapText="1"/>
    </xf>
    <xf numFmtId="0" fontId="6" fillId="2" borderId="1" applyAlignment="1" pivotButton="0" quotePrefix="0" xfId="0">
      <alignment horizontal="center" vertical="center" wrapText="1"/>
    </xf>
    <xf numFmtId="0" fontId="8" fillId="0" borderId="1" applyAlignment="1" pivotButton="0" quotePrefix="0" xfId="0">
      <alignment horizontal="general" vertical="bottom"/>
    </xf>
    <xf numFmtId="165" fontId="5" fillId="3" borderId="1" applyAlignment="1" pivotButton="0" quotePrefix="0" xfId="0">
      <alignment horizontal="general" vertical="bottom"/>
    </xf>
    <xf numFmtId="165" fontId="6" fillId="0" borderId="1" applyAlignment="1" pivotButton="0" quotePrefix="0" xfId="0">
      <alignment horizontal="general" vertical="bottom"/>
    </xf>
    <xf numFmtId="166" fontId="6" fillId="0" borderId="1" applyAlignment="1" pivotButton="0" quotePrefix="0" xfId="0">
      <alignment horizontal="general" vertical="bottom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2" borderId="0" applyAlignment="1" pivotButton="0" quotePrefix="0" xfId="0">
      <alignment horizontal="center" vertical="center" wrapText="1"/>
    </xf>
    <xf numFmtId="0" fontId="11" fillId="4" borderId="0" applyAlignment="1" pivotButton="0" quotePrefix="0" xfId="0">
      <alignment vertical="top" wrapText="1"/>
    </xf>
    <xf numFmtId="0" fontId="5" fillId="3" borderId="1" applyAlignment="1" pivotButton="0" quotePrefix="0" xfId="0">
      <alignment horizontal="center" vertical="center" wrapText="1"/>
    </xf>
    <xf numFmtId="164" fontId="5" fillId="3" borderId="1" applyAlignment="1" pivotButton="0" quotePrefix="0" xfId="0">
      <alignment horizontal="center" vertical="center" wrapText="1"/>
    </xf>
    <xf numFmtId="164" fontId="6" fillId="2" borderId="1" applyAlignment="1" pivotButton="0" quotePrefix="0" xfId="0">
      <alignment horizontal="center" vertical="center" wrapText="1"/>
    </xf>
    <xf numFmtId="0" fontId="5" fillId="3" borderId="1" applyAlignment="1" pivotButton="0" quotePrefix="0" xfId="0">
      <alignment horizontal="general" vertical="bottom"/>
    </xf>
    <xf numFmtId="164" fontId="5" fillId="3" borderId="1" applyAlignment="1" pivotButton="0" quotePrefix="0" xfId="0">
      <alignment horizontal="general" vertical="bottom"/>
    </xf>
    <xf numFmtId="164" fontId="6" fillId="0" borderId="1" applyAlignment="1" pivotButton="0" quotePrefix="0" xfId="0">
      <alignment horizontal="general" vertical="bottom"/>
    </xf>
    <xf numFmtId="0" fontId="7" fillId="2" borderId="0" applyAlignment="1" pivotButton="0" quotePrefix="0" xfId="0">
      <alignment horizontal="general" vertical="bottom"/>
    </xf>
    <xf numFmtId="0" fontId="8" fillId="0" borderId="0" applyAlignment="1" pivotButton="0" quotePrefix="0" xfId="0">
      <alignment horizontal="general" vertical="bottom"/>
    </xf>
    <xf numFmtId="0" fontId="6" fillId="0" borderId="1" applyAlignment="1" pivotButton="0" quotePrefix="0" xfId="0">
      <alignment horizontal="general" vertical="bottom"/>
    </xf>
    <xf numFmtId="0" fontId="9" fillId="0" borderId="0" applyAlignment="1" pivotButton="0" quotePrefix="0" xfId="0">
      <alignment horizontal="general" vertical="bottom"/>
    </xf>
    <xf numFmtId="0" fontId="10" fillId="0" borderId="0" applyAlignment="1" pivotButton="0" quotePrefix="0" xfId="0">
      <alignment horizontal="general" vertical="bottom"/>
    </xf>
    <xf numFmtId="0" fontId="4" fillId="2" borderId="1" applyAlignment="1" pivotButton="0" quotePrefix="0" xfId="0">
      <alignment horizontal="general" vertical="bottom"/>
    </xf>
    <xf numFmtId="1" fontId="6" fillId="0" borderId="1" applyAlignment="1" pivotButton="0" quotePrefix="0" xfId="0">
      <alignment horizontal="general" vertical="bottom"/>
    </xf>
    <xf numFmtId="0" fontId="8" fillId="2" borderId="1" applyAlignment="1" pivotButton="0" quotePrefix="0" xfId="0">
      <alignment horizontal="center" vertical="center" wrapText="1"/>
    </xf>
    <xf numFmtId="165" fontId="5" fillId="3" borderId="1" applyAlignment="1" pivotButton="0" quotePrefix="0" xfId="0">
      <alignment horizontal="center" vertical="center" wrapText="1"/>
    </xf>
    <xf numFmtId="165" fontId="6" fillId="2" borderId="1" applyAlignment="1" pivotButton="0" quotePrefix="0" xfId="0">
      <alignment horizontal="center" vertical="center" wrapText="1"/>
    </xf>
    <xf numFmtId="0" fontId="6" fillId="2" borderId="1" applyAlignment="1" pivotButton="0" quotePrefix="0" xfId="0">
      <alignment horizontal="center" vertical="center" wrapText="1"/>
    </xf>
    <xf numFmtId="0" fontId="8" fillId="0" borderId="1" applyAlignment="1" pivotButton="0" quotePrefix="0" xfId="0">
      <alignment horizontal="general" vertical="bottom"/>
    </xf>
    <xf numFmtId="165" fontId="5" fillId="3" borderId="1" applyAlignment="1" pivotButton="0" quotePrefix="0" xfId="0">
      <alignment horizontal="general" vertical="bottom"/>
    </xf>
    <xf numFmtId="165" fontId="6" fillId="0" borderId="1" applyAlignment="1" pivotButton="0" quotePrefix="0" xfId="0">
      <alignment horizontal="general" vertical="bottom"/>
    </xf>
    <xf numFmtId="166" fontId="6" fillId="0" borderId="1" applyAlignment="1" pivotButton="0" quotePrefix="0" xfId="0">
      <alignment horizontal="general" vertical="bottom"/>
    </xf>
    <xf numFmtId="0" fontId="12" fillId="4" borderId="0" applyAlignment="1" pivotButton="0" quotePrefix="0" xfId="0">
      <alignment vertical="top" wrapText="1"/>
    </xf>
    <xf numFmtId="0" fontId="5" fillId="5" borderId="1" applyAlignment="1" pivotButton="0" quotePrefix="0" xfId="0">
      <alignment horizontal="center" vertical="center" wrapText="1"/>
    </xf>
    <xf numFmtId="164" fontId="5" fillId="5" borderId="1" applyAlignment="1" pivotButton="0" quotePrefix="0" xfId="0">
      <alignment horizontal="center" vertical="center" wrapText="1"/>
    </xf>
    <xf numFmtId="164" fontId="6" fillId="5" borderId="1" applyAlignment="1" pivotButton="0" quotePrefix="0" xfId="0">
      <alignment horizontal="center" vertical="center" wrapText="1"/>
    </xf>
    <xf numFmtId="0" fontId="8" fillId="5" borderId="1" applyAlignment="1" pivotButton="0" quotePrefix="0" xfId="0">
      <alignment horizontal="center" vertical="center" wrapText="1"/>
    </xf>
    <xf numFmtId="165" fontId="5" fillId="5" borderId="1" applyAlignment="1" pivotButton="0" quotePrefix="0" xfId="0">
      <alignment horizontal="center" vertical="center" wrapText="1"/>
    </xf>
    <xf numFmtId="165" fontId="6" fillId="5" borderId="1" applyAlignment="1" pivotButton="0" quotePrefix="0" xfId="0">
      <alignment horizontal="center" vertical="center" wrapText="1"/>
    </xf>
    <xf numFmtId="0" fontId="6" fillId="5" borderId="1" applyAlignment="1" pivotButton="0" quotePrefix="0" xfId="0">
      <alignment horizontal="center" vertical="center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1A1A2E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H9"/>
  <sheetViews>
    <sheetView showFormulas="0" showGridLines="1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16" customWidth="1" style="24" min="1" max="8"/>
  </cols>
  <sheetData>
    <row r="1" ht="15" customHeight="1" s="25">
      <c r="A1" s="26" t="inlineStr">
        <is>
          <t>SCHOOL COMPARISON</t>
        </is>
      </c>
    </row>
    <row r="2" ht="23.25" customHeight="1" s="25">
      <c r="A2" s="49" t="inlineStr">
        <is>
          <t>Enter school comparison</t>
        </is>
      </c>
      <c r="B2" s="27" t="inlineStr"/>
      <c r="C2" s="27" t="inlineStr"/>
      <c r="D2" s="27" t="inlineStr"/>
      <c r="E2" s="27" t="inlineStr"/>
      <c r="F2" s="27" t="inlineStr"/>
      <c r="G2" s="27" t="inlineStr"/>
      <c r="H2" s="27" t="inlineStr"/>
    </row>
    <row r="3" ht="15" customHeight="1" s="25">
      <c r="A3" s="50" t="inlineStr">
        <is>
          <t>School Name</t>
        </is>
      </c>
      <c r="B3" s="50" t="inlineStr">
        <is>
          <t>WEAMS Approved?</t>
        </is>
      </c>
      <c r="C3" s="50" t="inlineStr">
        <is>
          <t>Program Name</t>
        </is>
      </c>
      <c r="D3" s="51" t="inlineStr">
        <is>
          <t>Annual Tuition</t>
        </is>
      </c>
      <c r="E3" s="51" t="inlineStr">
        <is>
          <t>Program Length (years)</t>
        </is>
      </c>
      <c r="F3" s="52" t="inlineStr">
        <is>
          <t>Total Tuition</t>
        </is>
      </c>
      <c r="G3" s="51" t="inlineStr">
        <is>
          <t>Books/Supplies/Year</t>
        </is>
      </c>
      <c r="H3" s="52" t="inlineStr">
        <is>
          <t>Total VR&amp;E Value</t>
        </is>
      </c>
    </row>
    <row r="4" ht="15" customHeight="1" s="25">
      <c r="A4" s="31" t="n"/>
      <c r="B4" s="31" t="n"/>
      <c r="C4" s="31" t="n"/>
      <c r="D4" s="32" t="n"/>
      <c r="E4" s="32" t="n"/>
      <c r="F4" s="33">
        <f>IF(D3="","",D3*E3)</f>
        <v/>
      </c>
      <c r="G4" s="32" t="n"/>
      <c r="H4" s="33">
        <f>IF(F3="","",F3+G3)</f>
        <v/>
      </c>
    </row>
    <row r="5" ht="15" customHeight="1" s="25">
      <c r="A5" s="31" t="n"/>
      <c r="B5" s="31" t="n"/>
      <c r="C5" s="31" t="n"/>
      <c r="D5" s="32" t="n"/>
      <c r="E5" s="32" t="n"/>
      <c r="F5" s="33">
        <f>IF(D4="","",D4*E4)</f>
        <v/>
      </c>
      <c r="G5" s="32" t="n"/>
      <c r="H5" s="33">
        <f>IF(F4="","",F4+G4)</f>
        <v/>
      </c>
    </row>
    <row r="6" ht="15" customHeight="1" s="25">
      <c r="A6" s="31" t="n"/>
      <c r="B6" s="31" t="n"/>
      <c r="C6" s="31" t="n"/>
      <c r="D6" s="32" t="n"/>
      <c r="E6" s="32" t="n"/>
      <c r="F6" s="33">
        <f>IF(D5="","",D5*E5)</f>
        <v/>
      </c>
      <c r="G6" s="32" t="n"/>
      <c r="H6" s="33">
        <f>IF(F5="","",F5+G5)</f>
        <v/>
      </c>
    </row>
    <row r="7" ht="15" customHeight="1" s="25"/>
    <row r="8" ht="15" customHeight="1" s="25">
      <c r="A8" s="34" t="inlineStr">
        <is>
          <t>BEST VALUE ANALYSIS</t>
        </is>
      </c>
    </row>
    <row r="9">
      <c r="A9" s="35" t="inlineStr">
        <is>
          <t>Lowest Cost WEAMS-Approved Option</t>
        </is>
      </c>
      <c r="B9" s="36">
        <f>IF(COUNTIF(B3:B6,"Yes")=0,"No WEAMS-approved schools",INDEX(A3:A6,MATCH(minifs(H3:H6,B3:B6,"Yes"),H3:H6,0)))</f>
        <v/>
      </c>
    </row>
  </sheetData>
  <mergeCells count="2">
    <mergeCell ref="A7:H7"/>
    <mergeCell ref="A1:H1"/>
  </mergeCells>
  <dataValidations count="4">
    <dataValidation sqref="B2" showDropDown="0" showInputMessage="0" showErrorMessage="0" allowBlank="1" type="list" errorStyle="stop" operator="between">
      <formula1>"Yes,No"</formula1>
      <formula2>0</formula2>
    </dataValidation>
    <dataValidation sqref="B3" showDropDown="0" showInputMessage="0" showErrorMessage="0" allowBlank="1" type="list" errorStyle="stop" operator="between">
      <formula1>"Yes,No"</formula1>
      <formula2>0</formula2>
    </dataValidation>
    <dataValidation sqref="B4" showDropDown="0" showInputMessage="0" showErrorMessage="0" allowBlank="1" type="list" errorStyle="stop" operator="between">
      <formula1>"Yes,No"</formula1>
      <formula2>0</formula2>
    </dataValidation>
    <dataValidation sqref="B5" showDropDown="0" showInputMessage="0" showErrorMessage="0" allowBlank="1" type="list" errorStyle="stop" operator="between">
      <formula1>"Yes,No"</formula1>
      <formula2>0</formula2>
    </dataValidation>
  </dataValidation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2.xml><?xml version="1.0" encoding="utf-8"?>
<worksheet xmlns="http://schemas.openxmlformats.org/spreadsheetml/2006/main">
  <sheetPr filterMode="0">
    <outlinePr summaryBelow="1" summaryRight="1"/>
    <pageSetUpPr fitToPage="0"/>
  </sheetPr>
  <dimension ref="A1:B22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30" customWidth="1" style="24" min="1" max="1"/>
    <col width="20" customWidth="1" style="24" min="2" max="2"/>
  </cols>
  <sheetData>
    <row r="1" ht="26.25" customHeight="1" s="25">
      <c r="A1" s="26" t="inlineStr">
        <is>
          <t>SUBSISTENCE ALLOWANCE CALCULATOR (2026)</t>
        </is>
      </c>
    </row>
    <row r="2">
      <c r="A2" s="49" t="inlineStr">
        <is>
          <t>Enter subsistence allowance calculator (2026)</t>
        </is>
      </c>
      <c r="B2" s="27" t="inlineStr"/>
    </row>
    <row r="3" ht="15" customHeight="1" s="25"/>
    <row r="4" ht="15" customHeight="1" s="25">
      <c r="A4" s="37" t="inlineStr">
        <is>
          <t>Inputs</t>
        </is>
      </c>
    </row>
    <row r="5" ht="15" customHeight="1" s="25">
      <c r="A5" s="35" t="inlineStr">
        <is>
          <t>Cost of Living Area</t>
        </is>
      </c>
      <c r="B5" s="31" t="n"/>
    </row>
    <row r="6" ht="15" customHeight="1" s="25">
      <c r="A6" s="35" t="inlineStr">
        <is>
          <t>Number of Dependents</t>
        </is>
      </c>
      <c r="B6" s="31" t="n"/>
    </row>
    <row r="7">
      <c r="A7" s="35" t="inlineStr">
        <is>
          <t>Enrollment Status</t>
        </is>
      </c>
      <c r="B7" s="31" t="n"/>
    </row>
    <row r="8" ht="15" customHeight="1" s="25"/>
    <row r="9" ht="15" customHeight="1" s="25">
      <c r="A9" s="34" t="inlineStr">
        <is>
          <t>2026 RATE TABLES</t>
        </is>
      </c>
    </row>
    <row r="10" ht="15" customHeight="1" s="25">
      <c r="A10" s="38" t="inlineStr">
        <is>
          <t>High Cost Area, Full-time, 0 Dependents: $1,400/mo</t>
        </is>
      </c>
    </row>
    <row r="11" ht="15" customHeight="1" s="25">
      <c r="A11" s="38" t="inlineStr">
        <is>
          <t>Medium Cost Area, Full-time, 0 Dependents: $1,050/mo</t>
        </is>
      </c>
    </row>
    <row r="12">
      <c r="A12" s="38" t="inlineStr">
        <is>
          <t>Low Cost Area, Full-time, 0 Dependents: $850/mo</t>
        </is>
      </c>
    </row>
    <row r="13" ht="15" customHeight="1" s="25"/>
    <row r="14" ht="15" customHeight="1" s="25">
      <c r="A14" s="34" t="inlineStr">
        <is>
          <t>CALCULATED BENEFITS</t>
        </is>
      </c>
    </row>
    <row r="15" ht="15" customHeight="1" s="25">
      <c r="A15" s="35" t="inlineStr">
        <is>
          <t>Monthly Subsistence Allowance</t>
        </is>
      </c>
      <c r="B15" s="33">
        <f>IF(OR(B4="",B5="",B6=""),"",IF(B4="High",1400,IF(B4="Medium",1050,850))*IF(B6="Full-time",1,IF(B6="3/4-time",0.75,0.5))*IF(B5="0",1,IF(B5="1",1.2,IF(B5="2",1.4,1.6))))</f>
        <v/>
      </c>
    </row>
    <row r="16">
      <c r="A16" s="35" t="inlineStr">
        <is>
          <t>Annual Subsistence Allowance</t>
        </is>
      </c>
      <c r="B16" s="33">
        <f>IF(B14="","",B14*12)</f>
        <v/>
      </c>
    </row>
    <row r="17" ht="15" customHeight="1" s="25"/>
    <row r="18" ht="15" customHeight="1" s="25">
      <c r="A18" s="34" t="inlineStr">
        <is>
          <t>TAX SET-ASIDE PLANNING</t>
        </is>
      </c>
    </row>
    <row r="19" ht="15" customHeight="1" s="25">
      <c r="A19" s="35" t="inlineStr">
        <is>
          <t>Select Tax Bracket</t>
        </is>
      </c>
      <c r="B19" s="31" t="n"/>
    </row>
    <row r="20" ht="15" customHeight="1" s="25">
      <c r="A20" s="35" t="inlineStr">
        <is>
          <t>Monthly Tax Set-Aside</t>
        </is>
      </c>
      <c r="B20" s="33">
        <f>IF(B18="","",B14*VALUE(LEFT(B18,2))/100)</f>
        <v/>
      </c>
    </row>
    <row r="21" ht="15" customHeight="1" s="25">
      <c r="A21" s="35" t="inlineStr">
        <is>
          <t>Annual Tax Set-Aside</t>
        </is>
      </c>
      <c r="B21" s="33">
        <f>IF(B19="","",B19*12)</f>
        <v/>
      </c>
    </row>
    <row r="22">
      <c r="A22" s="35" t="inlineStr">
        <is>
          <t>Net Monthly Take-Home</t>
        </is>
      </c>
      <c r="B22" s="33">
        <f>IF(B19="","",B14-B19)</f>
        <v/>
      </c>
    </row>
  </sheetData>
  <mergeCells count="4">
    <mergeCell ref="A8:B8"/>
    <mergeCell ref="A13:B13"/>
    <mergeCell ref="A1:B1"/>
    <mergeCell ref="A17:B17"/>
  </mergeCells>
  <dataValidations count="4">
    <dataValidation sqref="B4" showDropDown="0" showInputMessage="0" showErrorMessage="0" allowBlank="1" type="list" errorStyle="stop" operator="between">
      <formula1>"High,Medium,Low"</formula1>
      <formula2>0</formula2>
    </dataValidation>
    <dataValidation sqref="B5" showDropDown="0" showInputMessage="0" showErrorMessage="0" allowBlank="1" type="list" errorStyle="stop" operator="between">
      <formula1>"0,1,2,3+"</formula1>
      <formula2>0</formula2>
    </dataValidation>
    <dataValidation sqref="B6" showDropDown="0" showInputMessage="0" showErrorMessage="0" allowBlank="1" type="list" errorStyle="stop" operator="between">
      <formula1>"Full-time,3/4-time,Half-time"</formula1>
      <formula2>0</formula2>
    </dataValidation>
    <dataValidation sqref="B18" showDropDown="0" showInputMessage="0" showErrorMessage="0" allowBlank="1" type="list" errorStyle="stop" operator="between">
      <formula1>"20%,22%,25%"</formula1>
      <formula2>0</formula2>
    </dataValidation>
  </dataValidation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3.xml><?xml version="1.0" encoding="utf-8"?>
<worksheet xmlns="http://schemas.openxmlformats.org/spreadsheetml/2006/main">
  <sheetPr filterMode="0">
    <outlinePr summaryBelow="1" summaryRight="1"/>
    <pageSetUpPr fitToPage="0"/>
  </sheetPr>
  <dimension ref="A1:C21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28" customWidth="1" style="24" min="1" max="1"/>
    <col width="18" customWidth="1" style="24" min="2" max="3"/>
  </cols>
  <sheetData>
    <row r="1" ht="15" customHeight="1" s="25">
      <c r="A1" s="26" t="inlineStr">
        <is>
          <t>VR&amp;E vs GI BILL COMPARISON</t>
        </is>
      </c>
    </row>
    <row r="2">
      <c r="A2" s="49" t="inlineStr">
        <is>
          <t>Enter vr&amp;e vs gi bill comparison</t>
        </is>
      </c>
      <c r="B2" s="27" t="inlineStr"/>
      <c r="C2" s="27" t="inlineStr"/>
    </row>
    <row r="3" ht="15" customHeight="1" s="25"/>
    <row r="4" ht="15" customHeight="1" s="25">
      <c r="A4" s="34" t="inlineStr">
        <is>
          <t>PROGRAM INPUTS</t>
        </is>
      </c>
    </row>
    <row r="5" ht="15" customHeight="1" s="25">
      <c r="A5" s="35" t="inlineStr">
        <is>
          <t>Program Name</t>
        </is>
      </c>
      <c r="B5" s="31" t="n"/>
    </row>
    <row r="6" ht="15" customHeight="1" s="25">
      <c r="A6" s="35" t="inlineStr">
        <is>
          <t>Annual Program Cost</t>
        </is>
      </c>
      <c r="B6" s="32" t="n"/>
    </row>
    <row r="7" ht="15" customHeight="1" s="25">
      <c r="A7" s="35" t="inlineStr">
        <is>
          <t>Program Duration (years)</t>
        </is>
      </c>
      <c r="B7" s="31" t="n"/>
    </row>
    <row r="8" ht="15" customHeight="1" s="25">
      <c r="A8" s="35" t="inlineStr">
        <is>
          <t>Location BAH Rate (monthly)</t>
        </is>
      </c>
      <c r="B8" s="32" t="n"/>
    </row>
    <row r="9">
      <c r="A9" s="35" t="inlineStr">
        <is>
          <t>GI Bill Months Remaining</t>
        </is>
      </c>
      <c r="B9" s="31" t="n"/>
    </row>
    <row r="10" ht="15" customHeight="1" s="25"/>
    <row r="11" ht="15" customHeight="1" s="25">
      <c r="A11" s="34" t="inlineStr">
        <is>
          <t>BENEFIT COMPARISON</t>
        </is>
      </c>
    </row>
    <row r="12" ht="15" customHeight="1" s="25">
      <c r="A12" s="39" t="n"/>
      <c r="B12" s="39" t="inlineStr">
        <is>
          <t>VR&amp;E Value</t>
        </is>
      </c>
      <c r="C12" s="39" t="inlineStr">
        <is>
          <t>GI Bill Value</t>
        </is>
      </c>
    </row>
    <row r="13" ht="15" customHeight="1" s="25">
      <c r="A13" s="24" t="inlineStr">
        <is>
          <t>Tuition (full program)</t>
        </is>
      </c>
      <c r="B13" s="33">
        <f>B5*B6</f>
        <v/>
      </c>
      <c r="C13" s="33">
        <f>MIN(B5*B6,28000)</f>
        <v/>
      </c>
    </row>
    <row r="14" ht="15" customHeight="1" s="25">
      <c r="A14" s="24" t="inlineStr">
        <is>
          <t>Housing Allowance (BAH)</t>
        </is>
      </c>
      <c r="B14" s="33">
        <f>B7*12*B6</f>
        <v/>
      </c>
      <c r="C14" s="33">
        <f>B7*12*B6</f>
        <v/>
      </c>
    </row>
    <row r="15" ht="15" customHeight="1" s="25">
      <c r="A15" s="24" t="inlineStr">
        <is>
          <t>Books &amp; Supplies</t>
        </is>
      </c>
      <c r="B15" s="33">
        <f>2000*B6</f>
        <v/>
      </c>
      <c r="C15" s="36" t="inlineStr">
        <is>
          <t>0</t>
        </is>
      </c>
    </row>
    <row r="16" ht="15" customHeight="1" s="25">
      <c r="A16" s="24" t="inlineStr">
        <is>
          <t>Tools &amp; Equipment</t>
        </is>
      </c>
      <c r="B16" s="33">
        <f>5000</f>
        <v/>
      </c>
      <c r="C16" s="36" t="inlineStr">
        <is>
          <t>0</t>
        </is>
      </c>
    </row>
    <row r="17">
      <c r="A17" s="37" t="inlineStr">
        <is>
          <t>TOTAL VALUE</t>
        </is>
      </c>
      <c r="B17" s="33">
        <f>SUM(B12:B15)</f>
        <v/>
      </c>
      <c r="C17" s="33">
        <f>SUM(C12:C15)</f>
        <v/>
      </c>
    </row>
    <row r="18" ht="15" customHeight="1" s="25"/>
    <row r="19" ht="15" customHeight="1" s="25">
      <c r="A19" s="34" t="inlineStr">
        <is>
          <t>STRATEGIC ANALYSIS</t>
        </is>
      </c>
    </row>
    <row r="20" ht="15" customHeight="1" s="25">
      <c r="A20" s="24" t="inlineStr">
        <is>
          <t>VR&amp;E Advantage</t>
        </is>
      </c>
      <c r="B20" s="33">
        <f>B16-C16</f>
        <v/>
      </c>
    </row>
    <row r="21">
      <c r="A21" s="24" t="inlineStr">
        <is>
          <t>GI Bill Months Preserved</t>
        </is>
      </c>
      <c r="B21" s="40">
        <f>B8-(B6*12)</f>
        <v/>
      </c>
    </row>
  </sheetData>
  <mergeCells count="4">
    <mergeCell ref="A1:C1"/>
    <mergeCell ref="A18:C18"/>
    <mergeCell ref="A3:C3"/>
    <mergeCell ref="A10:C10"/>
  </mergeCell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4.xml><?xml version="1.0" encoding="utf-8"?>
<worksheet xmlns="http://schemas.openxmlformats.org/spreadsheetml/2006/main">
  <sheetPr filterMode="0">
    <outlinePr summaryBelow="1" summaryRight="1"/>
    <pageSetUpPr fitToPage="0"/>
  </sheetPr>
  <dimension ref="A1:F14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16" customWidth="1" style="24" min="1" max="6"/>
  </cols>
  <sheetData>
    <row r="1" ht="15" customHeight="1" s="25">
      <c r="A1" s="26" t="inlineStr">
        <is>
          <t>ACADEMIC PROGRESS TRACKER</t>
        </is>
      </c>
    </row>
    <row r="2" ht="15" customHeight="1" s="25">
      <c r="A2" s="49" t="inlineStr">
        <is>
          <t>Enter progress percentage (0-100)</t>
        </is>
      </c>
      <c r="B2" s="27" t="inlineStr"/>
      <c r="C2" s="27" t="inlineStr"/>
      <c r="D2" s="27" t="inlineStr"/>
      <c r="E2" s="27" t="inlineStr"/>
      <c r="F2" s="27" t="inlineStr"/>
    </row>
    <row r="3" ht="15" customHeight="1" s="25">
      <c r="A3" s="53" t="inlineStr">
        <is>
          <t>Semester 1</t>
        </is>
      </c>
      <c r="B3" s="54" t="inlineStr">
        <is>
          <t>Credits Attempted</t>
        </is>
      </c>
      <c r="C3" s="54" t="inlineStr">
        <is>
          <t>Credits Earned</t>
        </is>
      </c>
      <c r="D3" s="54" t="inlineStr">
        <is>
          <t>Semester GPA</t>
        </is>
      </c>
      <c r="E3" s="55" t="inlineStr">
        <is>
          <t>Cumulative GPA</t>
        </is>
      </c>
      <c r="F3" s="56" t="inlineStr">
        <is>
          <t>Status</t>
        </is>
      </c>
    </row>
    <row r="4" ht="15" customHeight="1" s="25">
      <c r="A4" s="45" t="inlineStr">
        <is>
          <t>Semester 2</t>
        </is>
      </c>
      <c r="B4" s="46" t="n"/>
      <c r="C4" s="46" t="n"/>
      <c r="D4" s="46" t="n"/>
      <c r="E4" s="47">
        <f>IF(D3="","",D3)</f>
        <v/>
      </c>
      <c r="F4" s="36">
        <f>IF(E3="","",IF(E3&gt;=3,"Good Standing",IF(E3&gt;=2.5,"Warning","Probation")))</f>
        <v/>
      </c>
    </row>
    <row r="5" ht="15" customHeight="1" s="25">
      <c r="A5" s="45" t="inlineStr">
        <is>
          <t>Semester 3</t>
        </is>
      </c>
      <c r="B5" s="46" t="n"/>
      <c r="C5" s="46" t="n"/>
      <c r="D5" s="46" t="n"/>
      <c r="E5" s="47">
        <f>IF(COUNTA(D3:D4)=0,"",AVERAGE(D3:D4))</f>
        <v/>
      </c>
      <c r="F5" s="36">
        <f>IF(E4="","",IF(E4&gt;=3,"Good Standing",IF(E4&gt;=2.5,"Warning","Probation")))</f>
        <v/>
      </c>
    </row>
    <row r="6" ht="15" customHeight="1" s="25">
      <c r="A6" s="45" t="inlineStr">
        <is>
          <t>Semester 4</t>
        </is>
      </c>
      <c r="B6" s="46" t="n"/>
      <c r="C6" s="46" t="n"/>
      <c r="D6" s="46" t="n"/>
      <c r="E6" s="47">
        <f>IF(COUNTA(D3:D5)=0,"",AVERAGE(D3:D5))</f>
        <v/>
      </c>
      <c r="F6" s="36">
        <f>IF(E5="","",IF(E5&gt;=3,"Good Standing",IF(E5&gt;=2.5,"Warning","Probation")))</f>
        <v/>
      </c>
    </row>
    <row r="7" ht="15" customHeight="1" s="25">
      <c r="A7" s="45" t="inlineStr">
        <is>
          <t>Semester 5</t>
        </is>
      </c>
      <c r="B7" s="46" t="n"/>
      <c r="C7" s="46" t="n"/>
      <c r="D7" s="46" t="n"/>
      <c r="E7" s="47">
        <f>IF(COUNTA(D3:D6)=0,"",AVERAGE(D3:D6))</f>
        <v/>
      </c>
      <c r="F7" s="36">
        <f>IF(E6="","",IF(E6&gt;=3,"Good Standing",IF(E6&gt;=2.5,"Warning","Probation")))</f>
        <v/>
      </c>
    </row>
    <row r="8" ht="15" customHeight="1" s="25">
      <c r="A8" s="45" t="inlineStr">
        <is>
          <t>Semester 6</t>
        </is>
      </c>
      <c r="B8" s="46" t="n"/>
      <c r="C8" s="46" t="n"/>
      <c r="D8" s="46" t="n"/>
      <c r="E8" s="47">
        <f>IF(COUNTA(D3:D7)=0,"",AVERAGE(D3:D7))</f>
        <v/>
      </c>
      <c r="F8" s="36">
        <f>IF(E7="","",IF(E7&gt;=3,"Good Standing",IF(E7&gt;=2.5,"Warning","Probation")))</f>
        <v/>
      </c>
    </row>
    <row r="9" ht="15" customHeight="1" s="25">
      <c r="A9" s="45" t="inlineStr">
        <is>
          <t>Semester 7</t>
        </is>
      </c>
      <c r="B9" s="46" t="n"/>
      <c r="C9" s="46" t="n"/>
      <c r="D9" s="46" t="n"/>
      <c r="E9" s="47">
        <f>IF(COUNTA(D3:D8)=0,"",AVERAGE(D3:D8))</f>
        <v/>
      </c>
      <c r="F9" s="36">
        <f>IF(E8="","",IF(E8&gt;=3,"Good Standing",IF(E8&gt;=2.5,"Warning","Probation")))</f>
        <v/>
      </c>
    </row>
    <row r="10" ht="15" customHeight="1" s="25">
      <c r="A10" s="45" t="inlineStr">
        <is>
          <t>Semester 8</t>
        </is>
      </c>
      <c r="B10" s="46" t="n"/>
      <c r="C10" s="46" t="n"/>
      <c r="D10" s="46" t="n"/>
      <c r="E10" s="47">
        <f>IF(COUNTA(D3:D9)=0,"",AVERAGE(D3:D9))</f>
        <v/>
      </c>
      <c r="F10" s="36">
        <f>IF(E9="","",IF(E9&gt;=3,"Good Standing",IF(E9&gt;=2.5,"Warning","Probation")))</f>
        <v/>
      </c>
    </row>
    <row r="11" ht="15" customHeight="1" s="25"/>
    <row r="12" ht="15" customHeight="1" s="25">
      <c r="A12" s="34" t="inlineStr">
        <is>
          <t>COMPLETION ANALYSIS</t>
        </is>
      </c>
    </row>
    <row r="13" ht="15" customHeight="1" s="25">
      <c r="A13" s="24" t="inlineStr">
        <is>
          <t>Total Credits Earned</t>
        </is>
      </c>
      <c r="B13" s="36">
        <f>SUM(C3:C10)</f>
        <v/>
      </c>
    </row>
    <row r="14">
      <c r="A14" s="24" t="inlineStr">
        <is>
          <t>Completion Percentage (of 120 credits)</t>
        </is>
      </c>
      <c r="B14" s="48">
        <f>B12/120</f>
        <v/>
      </c>
    </row>
  </sheetData>
  <mergeCells count="2">
    <mergeCell ref="A11:F11"/>
    <mergeCell ref="A1:F1"/>
  </mergeCell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:language xmlns:dc="http://purl.org/dc/elements/1.1/">en-US</dc:language>
  <dcterms:created xmlns:dcterms="http://purl.org/dc/terms/" xmlns:xsi="http://www.w3.org/2001/XMLSchema-instance" xsi:type="dcterms:W3CDTF">2026-04-13T07:12:46Z</dcterms:created>
  <dcterms:modified xmlns:dcterms="http://purl.org/dc/terms/" xmlns:xsi="http://www.w3.org/2001/XMLSchema-instance" xsi:type="dcterms:W3CDTF">2026-04-14T04:21:04Z</dcterms:modified>
  <cp:revision>0</cp:revision>
</cp:coreProperties>
</file>