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pital Stack Builder" sheetId="1" state="visible" r:id="rId1"/>
    <sheet xmlns:r="http://schemas.openxmlformats.org/officeDocument/2006/relationships" name="3-Scenario Financial Model" sheetId="2" state="visible" r:id="rId2"/>
    <sheet xmlns:r="http://schemas.openxmlformats.org/officeDocument/2006/relationships" name="SBA Loan Comparison" sheetId="3" state="visible" r:id="rId3"/>
    <sheet xmlns:r="http://schemas.openxmlformats.org/officeDocument/2006/relationships" name="Lender-Ready Checklis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$#,##0.00"/>
    <numFmt numFmtId="166" formatCode="0.0"/>
    <numFmt numFmtId="167" formatCode="0.0%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b val="1"/>
      <color rgb="00FFFFFF"/>
      <sz val="11"/>
    </font>
    <font>
      <b val="1"/>
    </font>
    <font>
      <b val="1"/>
      <color rgb="00FFFFFF"/>
    </font>
    <font>
      <b val="1"/>
      <color rgb="00FFFFFF"/>
      <sz val="12"/>
    </font>
    <font>
      <color rgb="0000800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000F3460"/>
        <bgColor rgb="000F3460"/>
      </patternFill>
    </fill>
    <fill>
      <patternFill patternType="solid">
        <fgColor rgb="001A1A2E"/>
        <bgColor rgb="001A1A2E"/>
      </patternFill>
    </fill>
    <fill>
      <patternFill patternType="solid">
        <fgColor rgb="00FFFF00"/>
        <bgColor rgb="00FFFF00"/>
      </patternFill>
    </fill>
    <fill>
      <patternFill patternType="solid">
        <fgColor rgb="002D6A4F"/>
        <bgColor rgb="002D6A4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164" fontId="0" fillId="4" borderId="1" pivotButton="0" quotePrefix="0" xfId="0"/>
    <xf numFmtId="164" fontId="3" fillId="0" borderId="1" pivotButton="0" quotePrefix="0" xfId="0"/>
    <xf numFmtId="164" fontId="4" fillId="5" borderId="1" pivotButton="0" quotePrefix="0" xfId="0"/>
    <xf numFmtId="10" fontId="0" fillId="4" borderId="1" pivotButton="0" quotePrefix="0" xfId="0"/>
    <xf numFmtId="0" fontId="0" fillId="4" borderId="1" pivotButton="0" quotePrefix="0" xfId="0"/>
    <xf numFmtId="165" fontId="3" fillId="0" borderId="1" pivotButton="0" quotePrefix="0" xfId="0"/>
    <xf numFmtId="164" fontId="5" fillId="5" borderId="1" pivotButton="0" quotePrefix="0" xfId="0"/>
    <xf numFmtId="165" fontId="4" fillId="3" borderId="1" pivotButton="0" quotePrefix="0" xfId="0"/>
    <xf numFmtId="166" fontId="3" fillId="0" borderId="1" pivotButton="0" quotePrefix="0" xfId="0"/>
    <xf numFmtId="0" fontId="3" fillId="0" borderId="1" pivotButton="0" quotePrefix="0" xfId="0"/>
    <xf numFmtId="164" fontId="0" fillId="4" borderId="0" pivotButton="0" quotePrefix="0" xfId="0"/>
    <xf numFmtId="0" fontId="0" fillId="4" borderId="0" pivotButton="0" quotePrefix="0" xfId="0"/>
    <xf numFmtId="10" fontId="0" fillId="4" borderId="0" pivotButton="0" quotePrefix="0" xfId="0"/>
    <xf numFmtId="2" fontId="0" fillId="4" borderId="0" pivotButton="0" quotePrefix="0" xfId="0"/>
    <xf numFmtId="0" fontId="4" fillId="3" borderId="0" pivotButton="0" quotePrefix="0" xfId="0"/>
    <xf numFmtId="164" fontId="0" fillId="0" borderId="0" pivotButton="0" quotePrefix="0" xfId="0"/>
    <xf numFmtId="165" fontId="3" fillId="0" borderId="0" pivotButton="0" quotePrefix="0" xfId="0"/>
    <xf numFmtId="164" fontId="6" fillId="0" borderId="0" pivotButton="0" quotePrefix="0" xfId="0"/>
    <xf numFmtId="164" fontId="3" fillId="0" borderId="0" pivotButton="0" quotePrefix="0" xfId="0"/>
    <xf numFmtId="10" fontId="0" fillId="0" borderId="0" pivotButton="0" quotePrefix="0" xfId="0"/>
    <xf numFmtId="0" fontId="3" fillId="0" borderId="0" pivotButton="0" quotePrefix="0" xfId="0"/>
    <xf numFmtId="167" fontId="4" fillId="5" borderId="0" pivotButton="0" quotePrefix="0" xfId="0"/>
    <xf numFmtId="0" fontId="0" fillId="0" borderId="1" pivotButton="0" quotePrefix="0" xfId="0"/>
    <xf numFmtId="0" fontId="7" fillId="6" borderId="0" applyAlignment="1" pivotButton="0" quotePrefix="0" xfId="0">
      <alignment vertical="top" wrapText="1"/>
    </xf>
    <xf numFmtId="0" fontId="8" fillId="6" borderId="0" applyAlignment="1" pivotButton="0" quotePrefix="0" xfId="0">
      <alignment vertical="top" wrapText="1"/>
    </xf>
    <xf numFmtId="0" fontId="9" fillId="7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7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>
      <c r="A1" s="1" t="inlineStr">
        <is>
          <t>Capital Stack Builder</t>
        </is>
      </c>
    </row>
    <row r="2">
      <c r="A2" s="27" t="inlineStr">
        <is>
          <t>Enter capital stack builder</t>
        </is>
      </c>
      <c r="B2" s="26" t="inlineStr"/>
    </row>
    <row r="3"/>
    <row r="4">
      <c r="A4" s="2" t="inlineStr">
        <is>
          <t>SECTION 1: PERSONAL CAPITAL</t>
        </is>
      </c>
    </row>
    <row r="5">
      <c r="A5" t="inlineStr">
        <is>
          <t>Personal Savings Available</t>
        </is>
      </c>
      <c r="B5" s="3" t="n">
        <v>50000</v>
      </c>
    </row>
    <row r="6">
      <c r="A6" t="inlineStr">
        <is>
          <t>VA Disability Comp (Monthly)</t>
        </is>
      </c>
      <c r="B6" s="3" t="n">
        <v>1200</v>
      </c>
    </row>
    <row r="7">
      <c r="A7" t="inlineStr">
        <is>
          <t>VA Disability Comp (Annual)</t>
        </is>
      </c>
      <c r="B7" s="4">
        <f>B5*12</f>
        <v/>
      </c>
    </row>
    <row r="8">
      <c r="A8" t="inlineStr">
        <is>
          <t>Spouse/Household Income (Monthly)</t>
        </is>
      </c>
      <c r="B8" s="3" t="n">
        <v>3000</v>
      </c>
    </row>
    <row r="9">
      <c r="A9" t="inlineStr">
        <is>
          <t>Spouse/Household Income (Annual)</t>
        </is>
      </c>
      <c r="B9" s="4">
        <f>B7*12</f>
        <v/>
      </c>
    </row>
    <row r="10">
      <c r="A10" t="inlineStr">
        <is>
          <t>Emergency Reserve (3-6 months expenses)</t>
        </is>
      </c>
      <c r="B10" s="3" t="n">
        <v>25000</v>
      </c>
    </row>
    <row r="11">
      <c r="A11" t="inlineStr">
        <is>
          <t>Net Personal Capital for Business</t>
        </is>
      </c>
      <c r="B11" s="5">
        <f>B4-B9</f>
        <v/>
      </c>
    </row>
    <row r="13">
      <c r="A13" s="2" t="inlineStr">
        <is>
          <t>SECTION 2: DEBT CAPITAL</t>
        </is>
      </c>
    </row>
    <row r="14">
      <c r="A14" t="inlineStr">
        <is>
          <t>SBA 7(a) Loan Amount</t>
        </is>
      </c>
      <c r="B14" s="3" t="n">
        <v>100000</v>
      </c>
    </row>
    <row r="15">
      <c r="A15" t="inlineStr">
        <is>
          <t>SBA 7(a) Interest Rate</t>
        </is>
      </c>
      <c r="B15" s="6" t="n">
        <v>0.095</v>
      </c>
    </row>
    <row r="16">
      <c r="A16" t="inlineStr">
        <is>
          <t>SBA 7(a) Term (Years)</t>
        </is>
      </c>
      <c r="B16" s="7" t="n">
        <v>10</v>
      </c>
    </row>
    <row r="17">
      <c r="A17" t="inlineStr">
        <is>
          <t>SBA 7(a) Monthly Payment</t>
        </is>
      </c>
      <c r="B17" s="8">
        <f>PMT(B14/12,B15*12,-B13)</f>
        <v/>
      </c>
    </row>
    <row r="19">
      <c r="A19" t="inlineStr">
        <is>
          <t>SBA Microloan Amount</t>
        </is>
      </c>
      <c r="B19" s="3" t="n">
        <v>25000</v>
      </c>
    </row>
    <row r="20">
      <c r="A20" t="inlineStr">
        <is>
          <t>SBA Microloan Interest Rate</t>
        </is>
      </c>
      <c r="B20" s="6" t="n">
        <v>0.1</v>
      </c>
    </row>
    <row r="21">
      <c r="A21" t="inlineStr">
        <is>
          <t>SBA Microloan Term (Years)</t>
        </is>
      </c>
      <c r="B21" s="7" t="n">
        <v>5</v>
      </c>
    </row>
    <row r="22">
      <c r="A22" t="inlineStr">
        <is>
          <t>SBA Microloan Monthly Payment</t>
        </is>
      </c>
      <c r="B22" s="8">
        <f>PMT(B19/12,B20*12,-B18)</f>
        <v/>
      </c>
    </row>
    <row r="24">
      <c r="A24" t="inlineStr">
        <is>
          <t>CDFI Loan Amount</t>
        </is>
      </c>
      <c r="B24" s="3" t="n">
        <v>30000</v>
      </c>
    </row>
    <row r="25">
      <c r="A25" t="inlineStr">
        <is>
          <t>CDFI Loan Interest Rate</t>
        </is>
      </c>
      <c r="B25" s="6" t="n">
        <v>0.08</v>
      </c>
    </row>
    <row r="26">
      <c r="A26" t="inlineStr">
        <is>
          <t>CDFI Loan Term (Years)</t>
        </is>
      </c>
      <c r="B26" s="7" t="n">
        <v>7</v>
      </c>
    </row>
    <row r="27">
      <c r="A27" t="inlineStr">
        <is>
          <t>CDFI Loan Monthly Payment</t>
        </is>
      </c>
      <c r="B27" s="8">
        <f>PMT(B24/12,B25*12,-B23)</f>
        <v/>
      </c>
    </row>
    <row r="29">
      <c r="A29" t="inlineStr">
        <is>
          <t>Operating Line of Credit Limit</t>
        </is>
      </c>
      <c r="B29" s="3" t="n">
        <v>20000</v>
      </c>
    </row>
    <row r="30">
      <c r="A30" t="inlineStr">
        <is>
          <t>Total Debt Capital Available</t>
        </is>
      </c>
      <c r="B30" s="5">
        <f>B13+B18+B23+B28</f>
        <v/>
      </c>
    </row>
    <row r="32">
      <c r="A32" s="2" t="inlineStr">
        <is>
          <t>SECTION 3: GRANT/PROGRAM CAPITAL</t>
        </is>
      </c>
    </row>
    <row r="33">
      <c r="A33" t="inlineStr">
        <is>
          <t>VR&amp;E Track 3 Estimated Amount</t>
        </is>
      </c>
      <c r="B33" s="3" t="n">
        <v>15000</v>
      </c>
    </row>
    <row r="34">
      <c r="A34" t="inlineStr">
        <is>
          <t>State Veteran Business Program Grants</t>
        </is>
      </c>
      <c r="B34" s="3" t="n">
        <v>5000</v>
      </c>
    </row>
    <row r="35">
      <c r="A35" t="inlineStr">
        <is>
          <t>Other Grants</t>
        </is>
      </c>
      <c r="B35" s="3" t="n">
        <v>0</v>
      </c>
    </row>
    <row r="36">
      <c r="A36" t="inlineStr">
        <is>
          <t>Total Grant Capital</t>
        </is>
      </c>
      <c r="B36" s="5">
        <f>B32+B33+B34</f>
        <v/>
      </c>
    </row>
    <row r="38">
      <c r="A38" s="2" t="inlineStr">
        <is>
          <t>CAPITAL STACK SUMMARY</t>
        </is>
      </c>
    </row>
    <row r="39">
      <c r="A39" t="inlineStr">
        <is>
          <t>Total Personal Capital</t>
        </is>
      </c>
      <c r="B39" s="4">
        <f>B10</f>
        <v/>
      </c>
    </row>
    <row r="40">
      <c r="A40" t="inlineStr">
        <is>
          <t>Total Debt Capital</t>
        </is>
      </c>
      <c r="B40" s="4">
        <f>B29</f>
        <v/>
      </c>
    </row>
    <row r="41">
      <c r="A41" t="inlineStr">
        <is>
          <t>Total Grant Capital</t>
        </is>
      </c>
      <c r="B41" s="4">
        <f>B35</f>
        <v/>
      </c>
    </row>
    <row r="42">
      <c r="A42" t="inlineStr">
        <is>
          <t>TOTAL CAPITAL AVAILABLE</t>
        </is>
      </c>
      <c r="B42" s="9">
        <f>B38+B39+B40</f>
        <v/>
      </c>
    </row>
    <row r="44">
      <c r="A44" t="inlineStr">
        <is>
          <t>Monthly Debt Service</t>
        </is>
      </c>
      <c r="B44" s="10">
        <f>B16+B21+B26</f>
        <v/>
      </c>
    </row>
    <row r="45">
      <c r="A45" t="inlineStr">
        <is>
          <t>Monthly Operating Expenses Estimate</t>
        </is>
      </c>
      <c r="B45" s="3" t="n">
        <v>5000</v>
      </c>
    </row>
    <row r="46">
      <c r="A46" t="inlineStr">
        <is>
          <t>Cash Runway (Months)</t>
        </is>
      </c>
      <c r="B46" s="11">
        <f>IF(B44=0,0,ROUND(B41/B44,1))</f>
        <v/>
      </c>
    </row>
    <row r="47">
      <c r="A47" t="inlineStr">
        <is>
          <t>Runway Status</t>
        </is>
      </c>
      <c r="B47" s="12">
        <f>IF(B45&lt;6,"RED - HIGH RISK",IF(B45&lt;12,"YELLOW - CAUTION","GREEN - GOOD"))</f>
        <v/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3-Scenario Financial Model (18 Months)</t>
        </is>
      </c>
    </row>
    <row r="2">
      <c r="A2" s="27" t="inlineStr">
        <is>
          <t>Enter month</t>
        </is>
      </c>
      <c r="B2" s="26" t="inlineStr"/>
      <c r="C2" s="26" t="inlineStr"/>
      <c r="D2" s="26" t="inlineStr"/>
    </row>
    <row r="3">
      <c r="A3" s="28" t="inlineStr">
        <is>
          <t>January</t>
        </is>
      </c>
    </row>
    <row r="4">
      <c r="A4" t="inlineStr">
        <is>
          <t>Starting Capital</t>
        </is>
      </c>
      <c r="B4" s="13" t="n">
        <v>50000</v>
      </c>
      <c r="C4" s="13" t="n">
        <v>50000</v>
      </c>
      <c r="D4" s="13" t="n">
        <v>50000</v>
      </c>
    </row>
    <row r="5">
      <c r="A5" t="inlineStr">
        <is>
          <t>Monthly Fixed Costs</t>
        </is>
      </c>
      <c r="B5" s="13" t="n">
        <v>4000</v>
      </c>
      <c r="C5" s="13" t="n">
        <v>4000</v>
      </c>
      <c r="D5" s="13" t="n">
        <v>4000</v>
      </c>
    </row>
    <row r="6">
      <c r="A6" t="inlineStr">
        <is>
          <t>Revenue Start Month</t>
        </is>
      </c>
      <c r="B6" s="14" t="n">
        <v>2</v>
      </c>
      <c r="C6" s="14" t="n">
        <v>4</v>
      </c>
      <c r="D6" s="14" t="n">
        <v>6</v>
      </c>
    </row>
    <row r="7">
      <c r="A7" t="inlineStr">
        <is>
          <t>Initial Monthly Revenue</t>
        </is>
      </c>
      <c r="B7" s="13" t="n">
        <v>10000</v>
      </c>
      <c r="C7" s="13" t="n">
        <v>8000</v>
      </c>
      <c r="D7" s="13" t="n">
        <v>5000</v>
      </c>
    </row>
    <row r="8">
      <c r="A8" t="inlineStr">
        <is>
          <t>Monthly Revenue Growth</t>
        </is>
      </c>
      <c r="B8" s="15" t="n">
        <v>0.15</v>
      </c>
      <c r="C8" s="15" t="n">
        <v>0.08</v>
      </c>
      <c r="D8" s="15" t="n">
        <v>0.03</v>
      </c>
    </row>
    <row r="9">
      <c r="A9" t="inlineStr">
        <is>
          <t>Cost Overrun Factor</t>
        </is>
      </c>
      <c r="B9" s="16" t="n">
        <v>1</v>
      </c>
      <c r="C9" s="16" t="n">
        <v>1.15</v>
      </c>
      <c r="D9" s="16" t="n">
        <v>1.3</v>
      </c>
    </row>
    <row r="11">
      <c r="A11" s="17" t="inlineStr">
        <is>
          <t>Month</t>
        </is>
      </c>
      <c r="B11" s="17" t="inlineStr">
        <is>
          <t>Optimistic</t>
        </is>
      </c>
      <c r="C11" s="17" t="inlineStr">
        <is>
          <t>Realistic</t>
        </is>
      </c>
      <c r="D11" s="17" t="inlineStr">
        <is>
          <t>Pessimistic</t>
        </is>
      </c>
    </row>
    <row r="12">
      <c r="A12" t="n">
        <v>1</v>
      </c>
      <c r="B12" s="18" t="n">
        <v>0</v>
      </c>
      <c r="C12" s="18" t="n">
        <v>0</v>
      </c>
      <c r="D12" s="18" t="n">
        <v>0</v>
      </c>
    </row>
    <row r="13">
      <c r="A13" t="n">
        <v>2</v>
      </c>
      <c r="B13" s="18">
        <f>$B$6</f>
        <v/>
      </c>
      <c r="C13" s="18" t="n">
        <v>0</v>
      </c>
      <c r="D13" s="18" t="n">
        <v>0</v>
      </c>
    </row>
    <row r="14">
      <c r="A14" t="n">
        <v>3</v>
      </c>
      <c r="B14" s="18">
        <f>B12*(1+$B$7)</f>
        <v/>
      </c>
      <c r="C14" s="18" t="n">
        <v>0</v>
      </c>
      <c r="D14" s="18" t="n">
        <v>0</v>
      </c>
    </row>
    <row r="15">
      <c r="A15" t="n">
        <v>4</v>
      </c>
      <c r="B15" s="18">
        <f>B13*(1+$B$7)</f>
        <v/>
      </c>
      <c r="C15" s="18">
        <f>$C$6</f>
        <v/>
      </c>
      <c r="D15" s="18" t="n">
        <v>0</v>
      </c>
    </row>
    <row r="16">
      <c r="A16" t="n">
        <v>5</v>
      </c>
      <c r="B16" s="18">
        <f>B14*(1+$B$7)</f>
        <v/>
      </c>
      <c r="C16" s="18">
        <f>C14*(1+$C$7)</f>
        <v/>
      </c>
      <c r="D16" s="18" t="n">
        <v>0</v>
      </c>
    </row>
    <row r="17">
      <c r="A17" t="n">
        <v>6</v>
      </c>
      <c r="B17" s="18">
        <f>B15*(1+$B$7)</f>
        <v/>
      </c>
      <c r="C17" s="18">
        <f>C15*(1+$C$7)</f>
        <v/>
      </c>
      <c r="D17" s="18">
        <f>$D$6</f>
        <v/>
      </c>
    </row>
    <row r="18">
      <c r="A18" t="n">
        <v>7</v>
      </c>
      <c r="B18" s="18">
        <f>B16*(1+$B$7)</f>
        <v/>
      </c>
      <c r="C18" s="18">
        <f>C16*(1+$C$7)</f>
        <v/>
      </c>
      <c r="D18" s="18">
        <f>D16*(1+$D$7)</f>
        <v/>
      </c>
    </row>
    <row r="19">
      <c r="A19" t="n">
        <v>8</v>
      </c>
      <c r="B19" s="18">
        <f>B17*(1+$B$7)</f>
        <v/>
      </c>
      <c r="C19" s="18">
        <f>C17*(1+$C$7)</f>
        <v/>
      </c>
      <c r="D19" s="18">
        <f>D17*(1+$D$7)</f>
        <v/>
      </c>
    </row>
    <row r="20">
      <c r="A20" t="n">
        <v>9</v>
      </c>
      <c r="B20" s="18">
        <f>B18*(1+$B$7)</f>
        <v/>
      </c>
      <c r="C20" s="18">
        <f>C18*(1+$C$7)</f>
        <v/>
      </c>
      <c r="D20" s="18">
        <f>D18*(1+$D$7)</f>
        <v/>
      </c>
    </row>
    <row r="21">
      <c r="A21" t="n">
        <v>10</v>
      </c>
      <c r="B21" s="18">
        <f>B19*(1+$B$7)</f>
        <v/>
      </c>
      <c r="C21" s="18">
        <f>C19*(1+$C$7)</f>
        <v/>
      </c>
      <c r="D21" s="18">
        <f>D19*(1+$D$7)</f>
        <v/>
      </c>
    </row>
    <row r="22">
      <c r="A22" t="n">
        <v>11</v>
      </c>
      <c r="B22" s="18">
        <f>B20*(1+$B$7)</f>
        <v/>
      </c>
      <c r="C22" s="18">
        <f>C20*(1+$C$7)</f>
        <v/>
      </c>
      <c r="D22" s="18">
        <f>D20*(1+$D$7)</f>
        <v/>
      </c>
    </row>
    <row r="23">
      <c r="A23" t="n">
        <v>12</v>
      </c>
      <c r="B23" s="18">
        <f>B21*(1+$B$7)</f>
        <v/>
      </c>
      <c r="C23" s="18">
        <f>C21*(1+$C$7)</f>
        <v/>
      </c>
      <c r="D23" s="18">
        <f>D21*(1+$D$7)</f>
        <v/>
      </c>
    </row>
    <row r="24">
      <c r="A24" t="n">
        <v>13</v>
      </c>
      <c r="B24" s="18">
        <f>B22*(1+$B$7)</f>
        <v/>
      </c>
      <c r="C24" s="18">
        <f>C22*(1+$C$7)</f>
        <v/>
      </c>
      <c r="D24" s="18">
        <f>D22*(1+$D$7)</f>
        <v/>
      </c>
    </row>
    <row r="25">
      <c r="A25" t="n">
        <v>14</v>
      </c>
      <c r="B25" s="18">
        <f>B23*(1+$B$7)</f>
        <v/>
      </c>
      <c r="C25" s="18">
        <f>C23*(1+$C$7)</f>
        <v/>
      </c>
      <c r="D25" s="18">
        <f>D23*(1+$D$7)</f>
        <v/>
      </c>
    </row>
    <row r="26">
      <c r="A26" t="n">
        <v>15</v>
      </c>
      <c r="B26" s="18">
        <f>B24*(1+$B$7)</f>
        <v/>
      </c>
      <c r="C26" s="18">
        <f>C24*(1+$C$7)</f>
        <v/>
      </c>
      <c r="D26" s="18">
        <f>D24*(1+$D$7)</f>
        <v/>
      </c>
    </row>
    <row r="27">
      <c r="A27" t="n">
        <v>16</v>
      </c>
      <c r="B27" s="18">
        <f>B25*(1+$B$7)</f>
        <v/>
      </c>
      <c r="C27" s="18">
        <f>C25*(1+$C$7)</f>
        <v/>
      </c>
      <c r="D27" s="18">
        <f>D25*(1+$D$7)</f>
        <v/>
      </c>
    </row>
    <row r="28">
      <c r="A28" t="n">
        <v>17</v>
      </c>
      <c r="B28" s="18">
        <f>B26*(1+$B$7)</f>
        <v/>
      </c>
      <c r="C28" s="18">
        <f>C26*(1+$C$7)</f>
        <v/>
      </c>
      <c r="D28" s="18">
        <f>D26*(1+$D$7)</f>
        <v/>
      </c>
    </row>
    <row r="29">
      <c r="A29" t="n">
        <v>18</v>
      </c>
      <c r="B29" s="18">
        <f>B27*(1+$B$7)</f>
        <v/>
      </c>
      <c r="C29" s="18">
        <f>C27*(1+$C$7)</f>
        <v/>
      </c>
      <c r="D29" s="18">
        <f>D27*(1+$D$7)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SBA Loan Comparison</t>
        </is>
      </c>
    </row>
    <row r="2">
      <c r="A2" s="27" t="inlineStr">
        <is>
          <t>Enter sba loan comparison</t>
        </is>
      </c>
      <c r="B2" s="26" t="inlineStr"/>
      <c r="C2" s="26" t="inlineStr"/>
      <c r="D2" s="26" t="inlineStr"/>
      <c r="E2" s="26" t="inlineStr"/>
    </row>
    <row r="3"/>
    <row r="4">
      <c r="A4" s="17" t="inlineStr">
        <is>
          <t>Loan Feature</t>
        </is>
      </c>
      <c r="B4" s="17" t="inlineStr">
        <is>
          <t>Loan Option 1</t>
        </is>
      </c>
      <c r="C4" s="17" t="inlineStr">
        <is>
          <t>Loan Option 2</t>
        </is>
      </c>
      <c r="D4" s="17" t="inlineStr">
        <is>
          <t>Loan Option 3</t>
        </is>
      </c>
      <c r="E4" s="17" t="inlineStr">
        <is>
          <t>Loan Option 4</t>
        </is>
      </c>
    </row>
    <row r="5">
      <c r="A5" t="inlineStr">
        <is>
          <t>Loan Type</t>
        </is>
      </c>
      <c r="B5" s="14" t="inlineStr">
        <is>
          <t>7(a)</t>
        </is>
      </c>
      <c r="C5" s="14" t="inlineStr">
        <is>
          <t>7(a)</t>
        </is>
      </c>
      <c r="D5" s="14" t="inlineStr">
        <is>
          <t>7(a)</t>
        </is>
      </c>
      <c r="E5" s="14" t="inlineStr">
        <is>
          <t>7(a)</t>
        </is>
      </c>
    </row>
    <row r="6">
      <c r="A6" t="inlineStr">
        <is>
          <t>Loan Amount</t>
        </is>
      </c>
      <c r="B6" s="13" t="n">
        <v>100000</v>
      </c>
      <c r="C6" s="13" t="n">
        <v>100000</v>
      </c>
      <c r="D6" s="13" t="n">
        <v>100000</v>
      </c>
      <c r="E6" s="13" t="n">
        <v>100000</v>
      </c>
    </row>
    <row r="7">
      <c r="A7" t="inlineStr">
        <is>
          <t>Interest Rate</t>
        </is>
      </c>
      <c r="B7" s="15" t="n">
        <v>0.095</v>
      </c>
      <c r="C7" s="15" t="n">
        <v>0.095</v>
      </c>
      <c r="D7" s="15" t="n">
        <v>0.095</v>
      </c>
      <c r="E7" s="15" t="n">
        <v>0.095</v>
      </c>
    </row>
    <row r="8">
      <c r="A8" t="inlineStr">
        <is>
          <t>Term (Years)</t>
        </is>
      </c>
      <c r="B8" s="14" t="n">
        <v>10</v>
      </c>
      <c r="C8" s="14" t="n">
        <v>10</v>
      </c>
      <c r="D8" s="14" t="n">
        <v>10</v>
      </c>
      <c r="E8" s="14" t="n">
        <v>10</v>
      </c>
    </row>
    <row r="9">
      <c r="A9" t="inlineStr">
        <is>
          <t>Monthly Payment</t>
        </is>
      </c>
      <c r="B9" s="19">
        <f>PMT(B6/12,B7*12,-B5)</f>
        <v/>
      </c>
      <c r="C9" s="19">
        <f>PMT(C6/12,C7*12,-C5)</f>
        <v/>
      </c>
      <c r="D9" s="19">
        <f>PMT(D6/12,D7*12,-D5)</f>
        <v/>
      </c>
      <c r="E9" s="19">
        <f>PMT(E6/12,E7*12,-E5)</f>
        <v/>
      </c>
    </row>
    <row r="10">
      <c r="A10" t="inlineStr">
        <is>
          <t>Total Interest Paid</t>
        </is>
      </c>
      <c r="B10" s="18">
        <f>(B8*B7*12)-B5</f>
        <v/>
      </c>
      <c r="C10" s="18">
        <f>(C8*C7*12)-C5</f>
        <v/>
      </c>
      <c r="D10" s="18">
        <f>(D8*D7*12)-D5</f>
        <v/>
      </c>
      <c r="E10" s="18">
        <f>(E8*E7*12)-E5</f>
        <v/>
      </c>
    </row>
    <row r="11">
      <c r="A11" t="inlineStr">
        <is>
          <t>Veteran Advantage Fee Savings</t>
        </is>
      </c>
      <c r="B11" s="20">
        <f>IF(B5&lt;150000,B5*0.015,0)</f>
        <v/>
      </c>
      <c r="C11" s="20">
        <f>IF(C5&lt;150000,C5*0.015,0)</f>
        <v/>
      </c>
      <c r="D11" s="20">
        <f>IF(D5&lt;150000,D5*0.015,0)</f>
        <v/>
      </c>
      <c r="E11" s="20">
        <f>IF(E5&lt;150000,E5*0.015,0)</f>
        <v/>
      </c>
    </row>
    <row r="12">
      <c r="A12" t="inlineStr">
        <is>
          <t>Total Cost of Capital</t>
        </is>
      </c>
      <c r="B12" s="21">
        <f>B9-B10</f>
        <v/>
      </c>
      <c r="C12" s="21">
        <f>C9-C10</f>
        <v/>
      </c>
      <c r="D12" s="21">
        <f>D9-D10</f>
        <v/>
      </c>
      <c r="E12" s="21">
        <f>E9-E10</f>
        <v/>
      </c>
    </row>
    <row r="13">
      <c r="A13" t="inlineStr">
        <is>
          <t>Effective Annual Rate</t>
        </is>
      </c>
      <c r="B13" s="22">
        <f>RATE(B7,B8,-B5)</f>
        <v/>
      </c>
      <c r="C13" s="22">
        <f>RATE(C7,C8,-C5)</f>
        <v/>
      </c>
      <c r="D13" s="22">
        <f>RATE(D7,D8,-D5)</f>
        <v/>
      </c>
      <c r="E13" s="22">
        <f>RATE(E7,E8,-E5)</f>
        <v/>
      </c>
    </row>
  </sheetData>
  <mergeCells count="1">
    <mergeCell ref="A1:E1"/>
  </mergeCells>
  <dataValidations count="1">
    <dataValidation sqref="B4:E4" showDropDown="0" showInputMessage="0" showErrorMessage="0" allowBlank="1" type="list">
      <formula1>"7(a),Microloan,Express,504"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8"/>
  <sheetViews>
    <sheetView workbookViewId="0">
      <selection activeCell="A1" sqref="A1"/>
    </sheetView>
  </sheetViews>
  <sheetFormatPr baseColWidth="8" defaultRowHeight="15"/>
  <cols>
    <col width="45" customWidth="1" min="1" max="1"/>
    <col width="20" customWidth="1" min="2" max="2"/>
  </cols>
  <sheetData>
    <row r="1">
      <c r="A1" s="1" t="inlineStr">
        <is>
          <t>Lender-Ready Document Checklist</t>
        </is>
      </c>
    </row>
    <row r="2">
      <c r="A2" s="27" t="inlineStr">
        <is>
          <t>Enter document name or type</t>
        </is>
      </c>
      <c r="B2" s="26" t="inlineStr"/>
    </row>
    <row r="3">
      <c r="A3" s="23" t="inlineStr">
        <is>
          <t>Completion Status:</t>
        </is>
      </c>
      <c r="B3" s="24">
        <f>COUNTIF(B5:B17,"Complete")/COUNTA(B5:B17)</f>
        <v/>
      </c>
    </row>
    <row r="5">
      <c r="A5" s="17" t="inlineStr">
        <is>
          <t>Document/Item</t>
        </is>
      </c>
      <c r="B5" s="17" t="inlineStr">
        <is>
          <t>Status</t>
        </is>
      </c>
    </row>
    <row r="6">
      <c r="A6" s="25" t="inlineStr">
        <is>
          <t>Personal Financial Statement (SBA Form 413)</t>
        </is>
      </c>
      <c r="B6" s="7" t="inlineStr">
        <is>
          <t>Not Started</t>
        </is>
      </c>
    </row>
    <row r="7">
      <c r="A7" s="25" t="inlineStr">
        <is>
          <t>Business Plan with 24-month projections</t>
        </is>
      </c>
      <c r="B7" s="7" t="inlineStr">
        <is>
          <t>Not Started</t>
        </is>
      </c>
    </row>
    <row r="8">
      <c r="A8" s="25" t="inlineStr">
        <is>
          <t>3 years of personal tax returns</t>
        </is>
      </c>
      <c r="B8" s="7" t="inlineStr">
        <is>
          <t>Not Started</t>
        </is>
      </c>
    </row>
    <row r="9">
      <c r="A9" s="25" t="inlineStr">
        <is>
          <t>Business tax returns (if applicable)</t>
        </is>
      </c>
      <c r="B9" s="7" t="inlineStr">
        <is>
          <t>Not Started</t>
        </is>
      </c>
    </row>
    <row r="10">
      <c r="A10" s="25" t="inlineStr">
        <is>
          <t>Current balance sheet (within 60 days)</t>
        </is>
      </c>
      <c r="B10" s="7" t="inlineStr">
        <is>
          <t>Not Started</t>
        </is>
      </c>
    </row>
    <row r="11">
      <c r="A11" s="25" t="inlineStr">
        <is>
          <t>Current P&amp;L (within 60 days)</t>
        </is>
      </c>
      <c r="B11" s="7" t="inlineStr">
        <is>
          <t>Not Started</t>
        </is>
      </c>
    </row>
    <row r="12">
      <c r="A12" s="25" t="inlineStr">
        <is>
          <t>Collateral documentation</t>
        </is>
      </c>
      <c r="B12" s="7" t="inlineStr">
        <is>
          <t>Not Started</t>
        </is>
      </c>
    </row>
    <row r="13">
      <c r="A13" s="25" t="inlineStr">
        <is>
          <t>Business credit report (D&amp;B)</t>
        </is>
      </c>
      <c r="B13" s="7" t="inlineStr">
        <is>
          <t>Not Started</t>
        </is>
      </c>
    </row>
    <row r="14">
      <c r="A14" s="25" t="inlineStr">
        <is>
          <t>Personal credit report (all 3 bureaus)</t>
        </is>
      </c>
      <c r="B14" s="7" t="inlineStr">
        <is>
          <t>Not Started</t>
        </is>
      </c>
    </row>
    <row r="15">
      <c r="A15" s="25" t="inlineStr">
        <is>
          <t>VA disability compensation award letter</t>
        </is>
      </c>
      <c r="B15" s="7" t="inlineStr">
        <is>
          <t>Not Started</t>
        </is>
      </c>
    </row>
    <row r="16">
      <c r="A16" s="25" t="inlineStr">
        <is>
          <t>DD-214 (Military discharge papers)</t>
        </is>
      </c>
      <c r="B16" s="7" t="inlineStr">
        <is>
          <t>Not Started</t>
        </is>
      </c>
    </row>
    <row r="17">
      <c r="A17" s="25" t="inlineStr">
        <is>
          <t>Business formation documents</t>
        </is>
      </c>
      <c r="B17" s="7" t="inlineStr">
        <is>
          <t>Not Started</t>
        </is>
      </c>
    </row>
    <row r="18">
      <c r="A18" s="25" t="inlineStr">
        <is>
          <t>Business licenses</t>
        </is>
      </c>
      <c r="B18" s="7" t="inlineStr">
        <is>
          <t>Not Started</t>
        </is>
      </c>
    </row>
  </sheetData>
  <mergeCells count="1">
    <mergeCell ref="A1:B1"/>
  </mergeCells>
  <dataValidations count="1">
    <dataValidation sqref="B5:B17" showDropDown="0" showInputMessage="0" showErrorMessage="0" allowBlank="1" type="list">
      <formula1>"Not Started,In Progress,Complete"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2026-04-13T08:01:08Z</dcterms:created>
  <dcterms:modified xmlns:dcterms="http://purl.org/dc/terms/" xmlns:xsi="http://www.w3.org/2001/XMLSchema-instance" xsi:type="dcterms:W3CDTF">2026-04-14T04:21:04Z</dcterms:modified>
</cp:coreProperties>
</file>