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A&amp;A Self-Assessment" sheetId="1" state="visible" r:id="rId1"/>
    <sheet xmlns:r="http://schemas.openxmlformats.org/officeDocument/2006/relationships" name="Housebound Calculator" sheetId="2" state="visible" r:id="rId2"/>
    <sheet xmlns:r="http://schemas.openxmlformats.org/officeDocument/2006/relationships" name="Benefits Estimator" sheetId="3" state="visible" r:id="rId3"/>
    <sheet xmlns:r="http://schemas.openxmlformats.org/officeDocument/2006/relationships" name="Program Comparison" sheetId="4" state="visible" r:id="rId4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6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4"/>
    </font>
    <font>
      <name val="Arial"/>
      <charset val="1"/>
      <family val="0"/>
      <i val="1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sz val="11"/>
    </font>
    <font>
      <name val="Arial"/>
      <charset val="1"/>
      <family val="0"/>
      <color rgb="FF0000FF"/>
      <sz val="11"/>
    </font>
    <font>
      <name val="Arial"/>
      <charset val="1"/>
      <family val="0"/>
      <b val="1"/>
      <sz val="11"/>
    </font>
    <font>
      <name val="Arial"/>
      <charset val="1"/>
      <family val="0"/>
      <i val="1"/>
      <sz val="9"/>
    </font>
    <font>
      <name val="Arial"/>
      <charset val="1"/>
      <family val="0"/>
      <b val="1"/>
      <color rgb="FFFFFFFF"/>
      <sz val="10"/>
    </font>
    <font>
      <name val="Arial"/>
      <charset val="1"/>
      <family val="0"/>
      <b val="1"/>
      <sz val="10"/>
    </font>
    <font>
      <name val="Arial"/>
      <charset val="1"/>
      <family val="0"/>
      <sz val="10"/>
    </font>
    <font>
      <i val="1"/>
      <color rgb="000066CC"/>
      <sz val="10"/>
    </font>
    <font>
      <i val="1"/>
      <color rgb="000066CC"/>
      <sz val="9"/>
    </font>
  </fonts>
  <fills count="8">
    <fill>
      <patternFill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0F3460"/>
        <bgColor rgb="FF1A1A2E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E8F4F8"/>
      </patternFill>
    </fill>
    <fill>
      <patternFill patternType="solid">
        <fgColor rgb="FFE8F4F8"/>
        <bgColor rgb="FFFFFFFF"/>
      </patternFill>
    </fill>
    <fill>
      <patternFill patternType="solid">
        <fgColor rgb="00F2F2F2"/>
        <bgColor rgb="00F2F2F2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56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center" vertical="bottom"/>
    </xf>
    <xf numFmtId="0" fontId="7" fillId="0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left" vertical="bottom" wrapText="1"/>
    </xf>
    <xf numFmtId="0" fontId="6" fillId="3" borderId="0" applyAlignment="1" pivotButton="0" quotePrefix="0" xfId="0">
      <alignment horizontal="general" vertical="bottom"/>
    </xf>
    <xf numFmtId="0" fontId="8" fillId="4" borderId="0" applyAlignment="1" pivotButton="0" quotePrefix="0" xfId="0">
      <alignment horizontal="center" vertical="bottom"/>
    </xf>
    <xf numFmtId="10" fontId="0" fillId="0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2" fontId="0" fillId="0" borderId="0" applyAlignment="1" pivotButton="0" quotePrefix="0" xfId="0">
      <alignment horizontal="general" vertical="bottom"/>
    </xf>
    <xf numFmtId="1" fontId="9" fillId="0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left" vertical="bottom" wrapText="1"/>
    </xf>
    <xf numFmtId="0" fontId="7" fillId="0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164" fontId="9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 wrapText="1"/>
    </xf>
    <xf numFmtId="0" fontId="12" fillId="5" borderId="0" applyAlignment="1" pivotButton="0" quotePrefix="0" xfId="0">
      <alignment horizontal="left" vertical="top" wrapText="1"/>
    </xf>
    <xf numFmtId="0" fontId="13" fillId="5" borderId="0" applyAlignment="1" pivotButton="0" quotePrefix="0" xfId="0">
      <alignment horizontal="left" vertical="top" wrapText="1"/>
    </xf>
    <xf numFmtId="0" fontId="12" fillId="6" borderId="0" applyAlignment="1" pivotButton="0" quotePrefix="0" xfId="0">
      <alignment horizontal="left" vertical="top" wrapText="1"/>
    </xf>
    <xf numFmtId="0" fontId="13" fillId="6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left" vertical="center"/>
    </xf>
    <xf numFmtId="0" fontId="14" fillId="7" borderId="0" applyAlignment="1" pivotButton="0" quotePrefix="0" xfId="0">
      <alignment vertical="top" wrapText="1"/>
    </xf>
    <xf numFmtId="0" fontId="5" fillId="0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center" vertical="bottom"/>
    </xf>
    <xf numFmtId="0" fontId="7" fillId="0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center" vertical="bottom"/>
    </xf>
    <xf numFmtId="10" fontId="0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2" fontId="0" fillId="0" borderId="0" applyAlignment="1" pivotButton="0" quotePrefix="0" xfId="0">
      <alignment horizontal="general" vertical="bottom"/>
    </xf>
    <xf numFmtId="1" fontId="9" fillId="0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164" fontId="9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 wrapText="1"/>
    </xf>
    <xf numFmtId="0" fontId="12" fillId="5" borderId="0" applyAlignment="1" pivotButton="0" quotePrefix="0" xfId="0">
      <alignment horizontal="left" vertical="top" wrapText="1"/>
    </xf>
    <xf numFmtId="0" fontId="13" fillId="5" borderId="0" applyAlignment="1" pivotButton="0" quotePrefix="0" xfId="0">
      <alignment horizontal="left" vertical="top" wrapText="1"/>
    </xf>
    <xf numFmtId="0" fontId="12" fillId="6" borderId="0" applyAlignment="1" pivotButton="0" quotePrefix="0" xfId="0">
      <alignment horizontal="left" vertical="top" wrapText="1"/>
    </xf>
    <xf numFmtId="0" fontId="13" fillId="6" borderId="0" applyAlignment="1" pivotButton="0" quotePrefix="0" xfId="0">
      <alignment horizontal="left" vertical="top" wrapText="1"/>
    </xf>
    <xf numFmtId="0" fontId="15" fillId="7" borderId="0" applyAlignment="1" pivotButton="0" quotePrefix="0" xfId="0">
      <alignment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8F4F8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F18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2" customWidth="1" style="29" min="1" max="1"/>
    <col width="35" customWidth="1" style="29" min="2" max="2"/>
    <col width="15" customWidth="1" style="29" min="3" max="3"/>
    <col width="18" customWidth="1" style="29" min="4" max="4"/>
    <col width="30" customWidth="1" style="29" min="5" max="5"/>
  </cols>
  <sheetData>
    <row r="1" ht="24.75" customHeight="1" s="30">
      <c r="A1" s="31" t="inlineStr">
        <is>
          <t>VA Aid &amp; Attendance Self-Assessment Tool</t>
        </is>
      </c>
    </row>
    <row r="2">
      <c r="A2" s="55" t="inlineStr">
        <is>
          <t>Enter va aid &amp; attendance self-assessment tool</t>
        </is>
      </c>
      <c r="B2" s="32" t="inlineStr"/>
      <c r="C2" s="32" t="inlineStr"/>
      <c r="D2" s="32" t="inlineStr"/>
      <c r="E2" s="32" t="inlineStr"/>
      <c r="F2" s="32" t="inlineStr"/>
    </row>
    <row r="3" ht="15" customHeight="1" s="30"/>
    <row r="4">
      <c r="A4" s="33" t="inlineStr">
        <is>
          <t>Instructions: Answer Yes/No for each ADL limitation criterion. Meeting ANY ONE criterion may qualify you for Aid &amp; Attendance benefits.</t>
        </is>
      </c>
    </row>
    <row r="5" ht="26.25" customHeight="1" s="30"/>
    <row r="6" ht="30" customHeight="1" s="30">
      <c r="A6" s="34" t="inlineStr">
        <is>
          <t>Criterion #</t>
        </is>
      </c>
      <c r="B6" s="34" t="inlineStr">
        <is>
          <t>Functional Limitation</t>
        </is>
      </c>
      <c r="C6" s="34" t="inlineStr">
        <is>
          <t>Qualifies? (Y/N)</t>
        </is>
      </c>
      <c r="D6" s="34" t="inlineStr">
        <is>
          <t>Frequency</t>
        </is>
      </c>
      <c r="E6" s="34" t="inlineStr">
        <is>
          <t>Description/Details</t>
        </is>
      </c>
    </row>
    <row r="7" ht="30" customHeight="1" s="30">
      <c r="A7" s="35" t="n">
        <v>1</v>
      </c>
      <c r="B7" s="36" t="inlineStr">
        <is>
          <t>Unable to dress/undress without assistance</t>
        </is>
      </c>
      <c r="C7" s="37" t="n"/>
      <c r="D7" s="37" t="n"/>
      <c r="E7" s="36" t="n"/>
    </row>
    <row r="8" ht="30" customHeight="1" s="30">
      <c r="A8" s="35" t="n">
        <v>2</v>
      </c>
      <c r="B8" s="36" t="inlineStr">
        <is>
          <t>Unable to keep self ordinarily clean/presentable</t>
        </is>
      </c>
      <c r="C8" s="37" t="n"/>
      <c r="D8" s="37" t="n"/>
      <c r="E8" s="36" t="n"/>
    </row>
    <row r="9" ht="30" customHeight="1" s="30">
      <c r="A9" s="35" t="n">
        <v>3</v>
      </c>
      <c r="B9" s="36" t="inlineStr">
        <is>
          <t>Frequent need to adjust prosthetic/orthopedic devices</t>
        </is>
      </c>
      <c r="C9" s="37" t="n"/>
      <c r="D9" s="37" t="n"/>
      <c r="E9" s="36" t="n"/>
    </row>
    <row r="10" ht="30" customHeight="1" s="30">
      <c r="A10" s="35" t="n">
        <v>4</v>
      </c>
      <c r="B10" s="36" t="inlineStr">
        <is>
          <t>Unable to feed self (loss of coordination/extreme weakness)</t>
        </is>
      </c>
      <c r="C10" s="37" t="n"/>
      <c r="D10" s="37" t="n"/>
      <c r="E10" s="36" t="n"/>
    </row>
    <row r="11" ht="30" customHeight="1" s="30">
      <c r="A11" s="35" t="n">
        <v>5</v>
      </c>
      <c r="B11" s="36" t="inlineStr">
        <is>
          <t>Unable to attend to wants of nature (toileting)</t>
        </is>
      </c>
      <c r="C11" s="37" t="n"/>
      <c r="D11" s="37" t="n"/>
      <c r="E11" s="36" t="n"/>
    </row>
    <row r="12">
      <c r="A12" s="35" t="n">
        <v>6</v>
      </c>
      <c r="B12" s="36" t="inlineStr">
        <is>
          <t>Physical/mental incapacity requiring care/assistance on regular basis</t>
        </is>
      </c>
      <c r="C12" s="37" t="n"/>
      <c r="D12" s="37" t="n"/>
      <c r="E12" s="36" t="n"/>
    </row>
    <row r="14" ht="15" customHeight="1" s="30"/>
    <row r="15" ht="15" customHeight="1" s="30">
      <c r="A15" s="38" t="inlineStr">
        <is>
          <t>SUMMARY</t>
        </is>
      </c>
    </row>
    <row r="16">
      <c r="A16" s="39" t="inlineStr">
        <is>
          <t>Total 'Yes' Answers:</t>
        </is>
      </c>
      <c r="B16" s="40">
        <f>COUNTIF(C6:C11,"Yes")</f>
        <v/>
      </c>
    </row>
    <row r="17" ht="15" customHeight="1" s="30"/>
    <row r="18">
      <c r="A18" s="39" t="inlineStr">
        <is>
          <t>Eligibility Result:</t>
        </is>
      </c>
      <c r="B18" s="41">
        <f>IF(B15&gt;=1,"✓ You MAY qualify for A&amp;A benefits","✗ Review needed - Meet with VSO")</f>
        <v/>
      </c>
    </row>
  </sheetData>
  <mergeCells count="2">
    <mergeCell ref="A3:F3"/>
    <mergeCell ref="A1:F1"/>
  </mergeCells>
  <dataValidations count="2">
    <dataValidation sqref="C6:C11" showDropDown="0" showInputMessage="0" showErrorMessage="0" allowBlank="0" errorTitle="Invalid Entry" error="Please select Yes or No" type="list" errorStyle="stop" operator="between">
      <formula1>"Yes,No"</formula1>
      <formula2>0</formula2>
    </dataValidation>
    <dataValidation sqref="D6:D11" showDropDown="0" showInputMessage="0" showErrorMessage="0" allowBlank="1" type="list" errorStyle="stop" operator="between">
      <formula1>"Daily,Several times daily,Weekly,As needed"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G4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5" customWidth="1" style="29" min="1" max="1"/>
    <col width="12" customWidth="1" style="29" min="2" max="2"/>
    <col width="18" customWidth="1" style="29" min="3" max="5"/>
    <col width="20" customWidth="1" style="29" min="6" max="7"/>
  </cols>
  <sheetData>
    <row r="1" ht="24.75" customHeight="1" s="30">
      <c r="A1" s="31" t="inlineStr">
        <is>
          <t>Housebound Benefits Calculator (38 USC 1114(s))</t>
        </is>
      </c>
    </row>
    <row r="2">
      <c r="A2" s="55" t="inlineStr">
        <is>
          <t>Enter housebound benefits calculator (38 usc 1114(s))</t>
        </is>
      </c>
      <c r="B2" s="32" t="inlineStr"/>
      <c r="C2" s="32" t="inlineStr"/>
      <c r="D2" s="32" t="inlineStr"/>
      <c r="E2" s="32" t="inlineStr"/>
      <c r="F2" s="32" t="inlineStr"/>
      <c r="G2" s="32" t="inlineStr"/>
    </row>
    <row r="3" ht="15" customHeight="1" s="30"/>
    <row r="4">
      <c r="A4" s="38" t="inlineStr">
        <is>
          <t>PATHWAY 1: Rating-Based Eligibility (100% + 60% Combined)</t>
        </is>
      </c>
    </row>
    <row r="5" ht="15" customHeight="1" s="30"/>
    <row r="6">
      <c r="A6" s="39" t="inlineStr">
        <is>
          <t>Primary Service-Connected Condition:</t>
        </is>
      </c>
      <c r="B6" s="37" t="n"/>
      <c r="D6" s="39" t="inlineStr">
        <is>
          <t>Individual Rating:</t>
        </is>
      </c>
      <c r="E6" s="37" t="n"/>
      <c r="F6" s="29" t="inlineStr">
        <is>
          <t>%</t>
        </is>
      </c>
    </row>
    <row r="7" ht="15" customHeight="1" s="30"/>
    <row r="8" ht="15" customHeight="1" s="30">
      <c r="A8" s="38" t="inlineStr">
        <is>
          <t>Additional Condition</t>
        </is>
      </c>
      <c r="B8" s="38" t="inlineStr">
        <is>
          <t>Rating %</t>
        </is>
      </c>
      <c r="C8" s="38" t="inlineStr">
        <is>
          <t>Remaining Healthy %</t>
        </is>
      </c>
      <c r="D8" s="38" t="inlineStr">
        <is>
          <t>Applied Rating %</t>
        </is>
      </c>
    </row>
    <row r="9" ht="15" customHeight="1" s="30">
      <c r="A9" s="37" t="n"/>
      <c r="B9" s="42" t="n"/>
      <c r="C9" s="43">
        <f>1-E5/100</f>
        <v/>
      </c>
      <c r="D9" s="43">
        <f>IF(B8="","",B8*C8)</f>
        <v/>
      </c>
    </row>
    <row r="10" ht="15" customHeight="1" s="30">
      <c r="A10" s="37" t="n"/>
      <c r="B10" s="42" t="n"/>
      <c r="C10" s="43">
        <f>C8*(1-B9/100)</f>
        <v/>
      </c>
      <c r="D10" s="43">
        <f>IF(B9="","",B9*C9)</f>
        <v/>
      </c>
    </row>
    <row r="11" ht="15" customHeight="1" s="30">
      <c r="A11" s="37" t="n"/>
      <c r="B11" s="42" t="n"/>
      <c r="C11" s="43">
        <f>C9*(1-B10/100)</f>
        <v/>
      </c>
      <c r="D11" s="43">
        <f>IF(B10="","",B10*C10)</f>
        <v/>
      </c>
    </row>
    <row r="12" ht="15" customHeight="1" s="30">
      <c r="A12" s="37" t="n"/>
      <c r="B12" s="42" t="n"/>
      <c r="C12" s="43">
        <f>C10*(1-B11/100)</f>
        <v/>
      </c>
      <c r="D12" s="43">
        <f>IF(B11="","",B11*C11)</f>
        <v/>
      </c>
    </row>
    <row r="13" ht="15" customHeight="1" s="30">
      <c r="A13" s="37" t="n"/>
      <c r="B13" s="42" t="n"/>
      <c r="C13" s="43">
        <f>C11*(1-B12/100)</f>
        <v/>
      </c>
      <c r="D13" s="43">
        <f>IF(B12="","",B12*C12)</f>
        <v/>
      </c>
    </row>
    <row r="14" ht="15" customHeight="1" s="30">
      <c r="A14" s="37" t="n"/>
      <c r="B14" s="42" t="n"/>
      <c r="C14" s="43">
        <f>C12*(1-B13/100)</f>
        <v/>
      </c>
      <c r="D14" s="43">
        <f>IF(B13="","",B13*C13)</f>
        <v/>
      </c>
    </row>
    <row r="15" ht="15" customHeight="1" s="30">
      <c r="A15" s="37" t="n"/>
      <c r="B15" s="42" t="n"/>
      <c r="C15" s="43">
        <f>C13*(1-B14/100)</f>
        <v/>
      </c>
      <c r="D15" s="43">
        <f>IF(B14="","",B14*C14)</f>
        <v/>
      </c>
    </row>
    <row r="16" ht="15" customHeight="1" s="30">
      <c r="A16" s="37" t="n"/>
      <c r="B16" s="42" t="n"/>
      <c r="C16" s="43">
        <f>C14*(1-B15/100)</f>
        <v/>
      </c>
      <c r="D16" s="43">
        <f>IF(B15="","",B15*C15)</f>
        <v/>
      </c>
    </row>
    <row r="17" ht="15" customHeight="1" s="30">
      <c r="A17" s="37" t="n"/>
      <c r="B17" s="42" t="n"/>
      <c r="C17" s="43">
        <f>C15*(1-B16/100)</f>
        <v/>
      </c>
      <c r="D17" s="43">
        <f>IF(B16="","",B16*C16)</f>
        <v/>
      </c>
    </row>
    <row r="18">
      <c r="A18" s="37" t="n"/>
      <c r="B18" s="42" t="n"/>
      <c r="C18" s="43">
        <f>C16*(1-B17/100)</f>
        <v/>
      </c>
      <c r="D18" s="43">
        <f>IF(B17="","",B17*C17)</f>
        <v/>
      </c>
    </row>
    <row r="19" ht="15" customHeight="1" s="30"/>
    <row r="20" ht="15" customHeight="1" s="30">
      <c r="A20" s="39" t="inlineStr">
        <is>
          <t>COMBINED RATING CALCULATION:</t>
        </is>
      </c>
    </row>
    <row r="21" ht="15" customHeight="1" s="30">
      <c r="A21" s="44" t="inlineStr">
        <is>
          <t>Formula: 1 - [(1-r1) × (1-r2) × (1-r3)...]</t>
        </is>
      </c>
    </row>
    <row r="22" ht="15" customHeight="1" s="30">
      <c r="A22" s="39" t="inlineStr">
        <is>
          <t>Numerator (1 - cumulative applied):</t>
        </is>
      </c>
      <c r="B22" s="45">
        <f>1-PRODUCT(IF(ISNUMBER(C8),C8,1),IF(ISNUMBER(C9),C9,1),IF(ISNUMBER(C10),C10,1),IF(ISNUMBER(C11),C11,1),IF(ISNUMBER(C12),C12,1),IF(ISNUMBER(C13),C13,1),IF(ISNUMBER(C14),C14,1),IF(ISNUMBER(C15),C15,1),IF(ISNUMBER(C16),C16,1),IF(ISNUMBER(C17),C17,1))</f>
        <v/>
      </c>
    </row>
    <row r="23">
      <c r="A23" s="39" t="inlineStr">
        <is>
          <t>Combined Rating %:</t>
        </is>
      </c>
      <c r="B23" s="46">
        <f>ROUND(B21*100,-1)</f>
        <v/>
      </c>
      <c r="C23" s="39" t="inlineStr">
        <is>
          <t>%</t>
        </is>
      </c>
    </row>
    <row r="24" ht="24.75" customHeight="1" s="30"/>
    <row r="25">
      <c r="A25" s="39" t="inlineStr">
        <is>
          <t>PATHWAY 1 RESULT:</t>
        </is>
      </c>
      <c r="B25" s="41">
        <f>IF(AND(E5&gt;=100,B22&gt;=60),"✓ MEETS PATHWAY 1","✗ Does not meet (requires 100% + 60% combined)")</f>
        <v/>
      </c>
    </row>
    <row r="27" ht="15" customHeight="1" s="30"/>
    <row r="28">
      <c r="A28" s="38" t="inlineStr">
        <is>
          <t>PATHWAY 2: Functional Confinement (Substantially confined to home)</t>
        </is>
      </c>
    </row>
    <row r="29" ht="30" customHeight="1" s="30"/>
    <row r="30" ht="30" customHeight="1" s="30">
      <c r="A30" s="36" t="inlineStr">
        <is>
          <t>Q1. Substantially confined to your home (unable to leave without significant effort/difficulty)?</t>
        </is>
      </c>
      <c r="F30" s="42" t="n"/>
    </row>
    <row r="31" ht="30" customHeight="1" s="30">
      <c r="A31" s="36" t="inlineStr">
        <is>
          <t>Q2. Do you require significant effort or assistance to leave your home?</t>
        </is>
      </c>
      <c r="F31" s="42" t="n"/>
    </row>
    <row r="32" ht="30" customHeight="1" s="30">
      <c r="A32" s="36" t="inlineStr">
        <is>
          <t>Q3. Does leaving home cause exacerbation of symptoms or medical deterioration?</t>
        </is>
      </c>
      <c r="F32" s="42" t="n"/>
    </row>
    <row r="33" ht="30" customHeight="1" s="30">
      <c r="A33" s="36" t="inlineStr">
        <is>
          <t>Q4. Do you leave home fewer than 4 times per month?</t>
        </is>
      </c>
      <c r="F33" s="42" t="n"/>
    </row>
    <row r="34">
      <c r="A34" s="36" t="inlineStr">
        <is>
          <t>Q5. Are your outings primarily for medical appointments?</t>
        </is>
      </c>
      <c r="F34" s="42" t="n"/>
    </row>
    <row r="35" ht="15" customHeight="1" s="30"/>
    <row r="36">
      <c r="A36" s="39" t="inlineStr">
        <is>
          <t>Confinement Assessment:</t>
        </is>
      </c>
      <c r="B36" s="40">
        <f>COUNTIF(F29:F33,"Yes")</f>
        <v/>
      </c>
    </row>
    <row r="38" ht="15" customHeight="1" s="30"/>
    <row r="39" ht="30" customHeight="1" s="30">
      <c r="A39" s="47" t="inlineStr">
        <is>
          <t>OVERALL ELIGIBILITY RESULT:</t>
        </is>
      </c>
    </row>
    <row r="40">
      <c r="A40" s="41">
        <f>IF(AND(E5&gt;=100,B22&gt;=60),"✓ May qualify via PATHWAY 1 (Rating-based)",IF(B35&gt;=3,"✓ May qualify via PATHWAY 2 (Functional confinement)","Review needed with VSO"))</f>
        <v/>
      </c>
    </row>
  </sheetData>
  <mergeCells count="13">
    <mergeCell ref="A30:E30"/>
    <mergeCell ref="A38:F38"/>
    <mergeCell ref="A29:E29"/>
    <mergeCell ref="A1:G1"/>
    <mergeCell ref="B24:F24"/>
    <mergeCell ref="A19:B19"/>
    <mergeCell ref="A20:D20"/>
    <mergeCell ref="A27:F27"/>
    <mergeCell ref="A33:E33"/>
    <mergeCell ref="A32:E32"/>
    <mergeCell ref="A31:E31"/>
    <mergeCell ref="A3:F3"/>
    <mergeCell ref="A39:F39"/>
  </mergeCells>
  <dataValidations count="5">
    <dataValidation sqref="F29" showDropDown="0" showInputMessage="0" showErrorMessage="0" allowBlank="0" type="list" errorStyle="stop" operator="between">
      <formula1>"Yes,No"</formula1>
      <formula2>0</formula2>
    </dataValidation>
    <dataValidation sqref="F30" showDropDown="0" showInputMessage="0" showErrorMessage="0" allowBlank="0" type="list" errorStyle="stop" operator="between">
      <formula1>"Yes,No"</formula1>
      <formula2>0</formula2>
    </dataValidation>
    <dataValidation sqref="F31" showDropDown="0" showInputMessage="0" showErrorMessage="0" allowBlank="0" type="list" errorStyle="stop" operator="between">
      <formula1>"Yes,No"</formula1>
      <formula2>0</formula2>
    </dataValidation>
    <dataValidation sqref="F32" showDropDown="0" showInputMessage="0" showErrorMessage="0" allowBlank="0" type="list" errorStyle="stop" operator="between">
      <formula1>"Yes,No"</formula1>
      <formula2>0</formula2>
    </dataValidation>
    <dataValidation sqref="F33" showDropDown="0" showInputMessage="0" showErrorMessage="0" allowBlank="0" type="list" errorStyle="stop" operator="between">
      <formula1>"Yes,No"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F3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5" customWidth="1" style="29" min="1" max="1"/>
    <col width="18" customWidth="1" style="29" min="2" max="3"/>
  </cols>
  <sheetData>
    <row r="1" ht="24.75" customHeight="1" s="30">
      <c r="A1" s="31" t="inlineStr">
        <is>
          <t>VA Compensation &amp; Caregiver Benefits Estimator</t>
        </is>
      </c>
    </row>
    <row r="2">
      <c r="A2" s="55" t="inlineStr">
        <is>
          <t>Enter va compensation &amp; caregiver benefits estimator</t>
        </is>
      </c>
      <c r="B2" s="32" t="inlineStr"/>
      <c r="C2" s="32" t="inlineStr"/>
      <c r="D2" s="32" t="inlineStr"/>
      <c r="E2" s="32" t="inlineStr"/>
      <c r="F2" s="32" t="inlineStr"/>
    </row>
    <row r="3" ht="15" customHeight="1" s="30"/>
    <row r="4" ht="15" customHeight="1" s="30">
      <c r="A4" s="38" t="inlineStr">
        <is>
          <t>ELIGIBILITY STATUS</t>
        </is>
      </c>
    </row>
    <row r="5" ht="15" customHeight="1" s="30">
      <c r="A5" s="39" t="inlineStr">
        <is>
          <t>Aid &amp; Attendance Approved?</t>
        </is>
      </c>
      <c r="E5" s="42" t="n"/>
    </row>
    <row r="6" ht="15" customHeight="1" s="30">
      <c r="A6" s="39" t="inlineStr">
        <is>
          <t>Housebound Approved?</t>
        </is>
      </c>
      <c r="E6" s="42" t="n"/>
    </row>
    <row r="7" ht="15" customHeight="1" s="30">
      <c r="A7" s="39" t="inlineStr">
        <is>
          <t>PCAFC Approved?</t>
        </is>
      </c>
      <c r="E7" s="42" t="n"/>
    </row>
    <row r="8">
      <c r="A8" s="39" t="inlineStr">
        <is>
          <t>PCAFC Tier (if approved):</t>
        </is>
      </c>
      <c r="E8" s="42" t="n"/>
    </row>
    <row r="10" ht="15" customHeight="1" s="30"/>
    <row r="11" ht="15" customHeight="1" s="30">
      <c r="A11" s="38" t="inlineStr">
        <is>
          <t>2026 BENEFIT RATES</t>
        </is>
      </c>
    </row>
    <row r="12" ht="15" customHeight="1" s="30">
      <c r="A12" s="38" t="inlineStr">
        <is>
          <t>Benefit Type</t>
        </is>
      </c>
      <c r="B12" s="38" t="inlineStr">
        <is>
          <t>Monthly Rate</t>
        </is>
      </c>
      <c r="C12" s="38" t="inlineStr">
        <is>
          <t>Annual Rate</t>
        </is>
      </c>
    </row>
    <row r="13" ht="15" customHeight="1" s="30">
      <c r="A13" s="40" t="inlineStr">
        <is>
          <t>Aid &amp; Attendance (Veteran)</t>
        </is>
      </c>
      <c r="B13" s="48" t="n">
        <v>4713.16</v>
      </c>
      <c r="C13" s="48">
        <f>B12*12</f>
        <v/>
      </c>
    </row>
    <row r="14" ht="15" customHeight="1" s="30">
      <c r="A14" s="40" t="inlineStr">
        <is>
          <t>Housebound (Veteran)</t>
        </is>
      </c>
      <c r="B14" s="48" t="n">
        <v>3906.04</v>
      </c>
      <c r="C14" s="48">
        <f>B13*12</f>
        <v/>
      </c>
    </row>
    <row r="15" ht="15" customHeight="1" s="30">
      <c r="A15" s="40" t="inlineStr">
        <is>
          <t>PCAFC Tier 1 (Caregiver)</t>
        </is>
      </c>
      <c r="B15" s="48" t="n">
        <v>1150</v>
      </c>
      <c r="C15" s="48">
        <f>B14*12</f>
        <v/>
      </c>
    </row>
    <row r="16" ht="15" customHeight="1" s="30">
      <c r="A16" s="40" t="inlineStr">
        <is>
          <t>PCAFC Tier 2 (Caregiver)</t>
        </is>
      </c>
      <c r="B16" s="48" t="n">
        <v>2100</v>
      </c>
      <c r="C16" s="48">
        <f>B15*12</f>
        <v/>
      </c>
    </row>
    <row r="17">
      <c r="A17" s="40" t="inlineStr">
        <is>
          <t>PCAFC Tier 3 (Caregiver)</t>
        </is>
      </c>
      <c r="B17" s="48" t="n">
        <v>2800</v>
      </c>
      <c r="C17" s="48">
        <f>B16*12</f>
        <v/>
      </c>
    </row>
    <row r="20" ht="15" customHeight="1" s="30"/>
    <row r="21" ht="15" customHeight="1" s="30">
      <c r="A21" s="38" t="inlineStr">
        <is>
          <t>BENEFIT CALCULATIONS</t>
        </is>
      </c>
    </row>
    <row r="22" ht="15" customHeight="1" s="30">
      <c r="A22" s="39" t="inlineStr">
        <is>
          <t>Veteran Monthly Compensation:</t>
        </is>
      </c>
      <c r="B22" s="49">
        <f>IF(E4="Yes",B12,IF(E5="Yes",B13,0))</f>
        <v/>
      </c>
    </row>
    <row r="23" ht="15" customHeight="1" s="30">
      <c r="A23" s="39" t="inlineStr">
        <is>
          <t>Caregiver Monthly Stipend:</t>
        </is>
      </c>
      <c r="B23" s="49">
        <f>IF(E6="Yes",IF(E7=3,B16,IF(E7=2,B15,IF(E7=1,B14,0))),0)</f>
        <v/>
      </c>
    </row>
    <row r="24" ht="15" customHeight="1" s="30">
      <c r="A24" s="39" t="inlineStr">
        <is>
          <t>Total Household Monthly:</t>
        </is>
      </c>
      <c r="B24" s="49">
        <f>B21+B22</f>
        <v/>
      </c>
    </row>
    <row r="25">
      <c r="A25" s="39" t="inlineStr">
        <is>
          <t>Total Household Annual:</t>
        </is>
      </c>
      <c r="B25" s="49">
        <f>B23*12</f>
        <v/>
      </c>
    </row>
    <row r="27" ht="15" customHeight="1" s="30"/>
    <row r="28" ht="15" customHeight="1" s="30">
      <c r="A28" s="38" t="inlineStr">
        <is>
          <t>RETROACTIVE COMPENSATION ESTIMATE</t>
        </is>
      </c>
    </row>
    <row r="29" ht="15" customHeight="1" s="30">
      <c r="A29" s="39" t="inlineStr">
        <is>
          <t>Months from ITF to Decision:</t>
        </is>
      </c>
      <c r="B29" s="37" t="n"/>
    </row>
    <row r="30">
      <c r="A30" s="39" t="inlineStr">
        <is>
          <t>Estimated Retroactive Pay:</t>
        </is>
      </c>
      <c r="B30" s="49">
        <f>B21*B28</f>
        <v/>
      </c>
    </row>
  </sheetData>
  <mergeCells count="5">
    <mergeCell ref="A10:C10"/>
    <mergeCell ref="A3:B3"/>
    <mergeCell ref="A1:F1"/>
    <mergeCell ref="A27:C27"/>
    <mergeCell ref="A20:C20"/>
  </mergeCells>
  <dataValidations count="4">
    <dataValidation sqref="E4" showDropDown="0" showInputMessage="0" showErrorMessage="0" allowBlank="0" type="list" errorStyle="stop" operator="between">
      <formula1>"Yes,No"</formula1>
      <formula2>0</formula2>
    </dataValidation>
    <dataValidation sqref="E5" showDropDown="0" showInputMessage="0" showErrorMessage="0" allowBlank="0" type="list" errorStyle="stop" operator="between">
      <formula1>"Yes,No"</formula1>
      <formula2>0</formula2>
    </dataValidation>
    <dataValidation sqref="E6" showDropDown="0" showInputMessage="0" showErrorMessage="0" allowBlank="0" type="list" errorStyle="stop" operator="between">
      <formula1>"Yes,No"</formula1>
      <formula2>0</formula2>
    </dataValidation>
    <dataValidation sqref="E7" showDropDown="0" showInputMessage="0" showErrorMessage="0" allowBlank="1" type="list" errorStyle="stop" operator="between">
      <formula1>"1,2,3"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F1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5" customWidth="1" style="29" min="1" max="4"/>
  </cols>
  <sheetData>
    <row r="1" ht="24.75" customHeight="1" s="30">
      <c r="A1" s="31" t="inlineStr">
        <is>
          <t>VA Benefits Program Comparison</t>
        </is>
      </c>
    </row>
    <row r="2">
      <c r="A2" s="55" t="inlineStr">
        <is>
          <t>Enter va benefits program comparison</t>
        </is>
      </c>
      <c r="B2" s="32" t="inlineStr"/>
      <c r="C2" s="32" t="inlineStr"/>
      <c r="D2" s="32" t="inlineStr"/>
      <c r="E2" s="32" t="inlineStr"/>
      <c r="F2" s="32" t="inlineStr"/>
    </row>
    <row r="3" ht="34.5" customHeight="1" s="30"/>
    <row r="4" ht="45" customHeight="1" s="30">
      <c r="A4" s="50" t="inlineStr">
        <is>
          <t>Feature</t>
        </is>
      </c>
      <c r="B4" s="50" t="inlineStr">
        <is>
          <t>Aid &amp; Attendance</t>
        </is>
      </c>
      <c r="C4" s="50" t="inlineStr">
        <is>
          <t>Housebound</t>
        </is>
      </c>
      <c r="D4" s="50" t="inlineStr">
        <is>
          <t>Caregiver Program (PCAFC)</t>
        </is>
      </c>
    </row>
    <row r="5" ht="45" customHeight="1" s="30">
      <c r="A5" s="51" t="inlineStr">
        <is>
          <t>Who Receives Payment</t>
        </is>
      </c>
      <c r="B5" s="52" t="inlineStr">
        <is>
          <t>Veteran</t>
        </is>
      </c>
      <c r="C5" s="52" t="inlineStr">
        <is>
          <t>Veteran</t>
        </is>
      </c>
      <c r="D5" s="52" t="inlineStr">
        <is>
          <t>Primary Caregiver</t>
        </is>
      </c>
    </row>
    <row r="6" ht="45" customHeight="1" s="30">
      <c r="A6" s="53" t="inlineStr">
        <is>
          <t>Legal Authority</t>
        </is>
      </c>
      <c r="B6" s="54" t="inlineStr">
        <is>
          <t>38 USC 1114(n)</t>
        </is>
      </c>
      <c r="C6" s="54" t="inlineStr">
        <is>
          <t>38 USC 1114(s)</t>
        </is>
      </c>
      <c r="D6" s="54" t="inlineStr">
        <is>
          <t>38 USC 1720G</t>
        </is>
      </c>
    </row>
    <row r="7" ht="45" customHeight="1" s="30">
      <c r="A7" s="51" t="inlineStr">
        <is>
          <t>Monthly Rate Range (2026)</t>
        </is>
      </c>
      <c r="B7" s="52" t="inlineStr">
        <is>
          <t>$4,713</t>
        </is>
      </c>
      <c r="C7" s="52" t="inlineStr">
        <is>
          <t>$3,906</t>
        </is>
      </c>
      <c r="D7" s="52" t="inlineStr">
        <is>
          <t>$1,150 - $2,800</t>
        </is>
      </c>
    </row>
    <row r="8" ht="45" customHeight="1" s="30">
      <c r="A8" s="53" t="inlineStr">
        <is>
          <t>Required Form</t>
        </is>
      </c>
      <c r="B8" s="54" t="inlineStr">
        <is>
          <t>21-526EZ</t>
        </is>
      </c>
      <c r="C8" s="54" t="inlineStr">
        <is>
          <t>21-526EZ</t>
        </is>
      </c>
      <c r="D8" s="54" t="inlineStr">
        <is>
          <t>10-10CG</t>
        </is>
      </c>
    </row>
    <row r="9" ht="45" customHeight="1" s="30">
      <c r="A9" s="51" t="inlineStr">
        <is>
          <t>Primary Eligibility</t>
        </is>
      </c>
      <c r="B9" s="52" t="inlineStr">
        <is>
          <t>ADL limitations (any 1 of 6)</t>
        </is>
      </c>
      <c r="C9" s="52" t="inlineStr">
        <is>
          <t>100% SC + 60% combined OR confined</t>
        </is>
      </c>
      <c r="D9" s="52" t="inlineStr">
        <is>
          <t>Veteran eligible for A&amp;A/HB + meets caregiver criteria</t>
        </is>
      </c>
    </row>
    <row r="10" ht="45" customHeight="1" s="30">
      <c r="A10" s="53" t="inlineStr">
        <is>
          <t>Can Combine with Others</t>
        </is>
      </c>
      <c r="B10" s="54" t="inlineStr">
        <is>
          <t>Yes, with HB and PCAFC</t>
        </is>
      </c>
      <c r="C10" s="54" t="inlineStr">
        <is>
          <t>Yes, with A&amp;A and PCAFC</t>
        </is>
      </c>
      <c r="D10" s="54" t="inlineStr">
        <is>
          <t>Yes, with A&amp;A and HB</t>
        </is>
      </c>
    </row>
    <row r="11" ht="45" customHeight="1" s="30">
      <c r="A11" s="51" t="inlineStr">
        <is>
          <t>Typical Processing Time</t>
        </is>
      </c>
      <c r="B11" s="52" t="inlineStr">
        <is>
          <t>4-8 months</t>
        </is>
      </c>
      <c r="C11" s="52" t="inlineStr">
        <is>
          <t>4-8 months</t>
        </is>
      </c>
      <c r="D11" s="52" t="inlineStr">
        <is>
          <t>3-6 months</t>
        </is>
      </c>
    </row>
    <row r="12">
      <c r="A12" s="53" t="inlineStr">
        <is>
          <t>Key Evidence Needed</t>
        </is>
      </c>
      <c r="B12" s="54" t="inlineStr">
        <is>
          <t>Buddy statement, care log, Rx list</t>
        </is>
      </c>
      <c r="C12" s="54" t="inlineStr">
        <is>
          <t>Rating docs, confinement evidence</t>
        </is>
      </c>
      <c r="D12" s="54" t="inlineStr">
        <is>
          <t>Daily care log, POA, caregiver statement</t>
        </is>
      </c>
    </row>
  </sheetData>
  <mergeCells count="1">
    <mergeCell ref="A1:F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2026-04-13T13:47:11Z</dcterms:created>
  <dcterms:modified xmlns:dcterms="http://purl.org/dc/terms/" xmlns:xsi="http://www.w3.org/2001/XMLSchema-instance" xsi:type="dcterms:W3CDTF">2026-04-14T04:21:04Z</dcterms:modified>
  <cp:revision>0</cp:revision>
</cp:coreProperties>
</file>