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Combined Rating Calculator" sheetId="1" state="visible" r:id="rId1"/>
    <sheet xmlns:r="http://schemas.openxmlformats.org/officeDocument/2006/relationships" name="Scenario Modeler" sheetId="2" state="visible" r:id="rId2"/>
    <sheet xmlns:r="http://schemas.openxmlformats.org/officeDocument/2006/relationships" name="PACT Act Conditions" sheetId="3" state="visible" r:id="rId3"/>
    <sheet xmlns:r="http://schemas.openxmlformats.org/officeDocument/2006/relationships" name="RatingTable" sheetId="4" state="hidden" r:id="rId4"/>
  </sheets>
  <definedNames/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3">
    <numFmt numFmtId="164" formatCode="0\%"/>
    <numFmt numFmtId="165" formatCode="\$#,##0"/>
    <numFmt numFmtId="166" formatCode="0.0%"/>
  </numFmts>
  <fonts count="13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FFFFFF"/>
      <sz val="16"/>
    </font>
    <font>
      <name val="Arial"/>
      <charset val="1"/>
      <family val="0"/>
      <i val="1"/>
      <color rgb="FF666666"/>
      <sz val="10"/>
    </font>
    <font>
      <name val="Arial"/>
      <charset val="1"/>
      <family val="0"/>
      <b val="1"/>
      <color rgb="FF000000"/>
      <sz val="11"/>
    </font>
    <font>
      <name val="Arial"/>
      <charset val="1"/>
      <family val="0"/>
      <b val="1"/>
      <color rgb="FFFFFFFF"/>
      <sz val="12"/>
    </font>
    <font>
      <name val="Arial"/>
      <charset val="1"/>
      <family val="0"/>
      <color rgb="FF000000"/>
      <sz val="11"/>
    </font>
    <font>
      <name val="Arial"/>
      <charset val="1"/>
      <family val="0"/>
      <color rgb="FF0000FF"/>
      <sz val="11"/>
    </font>
    <font>
      <name val="Arial"/>
      <charset val="1"/>
      <family val="0"/>
      <b val="1"/>
      <color rgb="FF000000"/>
      <sz val="12"/>
    </font>
    <font>
      <i val="1"/>
      <color rgb="000066CC"/>
      <sz val="10"/>
    </font>
    <font>
      <i val="1"/>
      <color rgb="000066CC"/>
      <sz val="9"/>
    </font>
  </fonts>
  <fills count="10">
    <fill>
      <patternFill/>
    </fill>
    <fill>
      <patternFill patternType="gray125"/>
    </fill>
    <fill>
      <patternFill patternType="solid">
        <fgColor rgb="FF1A1A2E"/>
        <bgColor rgb="FF0F3460"/>
      </patternFill>
    </fill>
    <fill>
      <patternFill patternType="solid">
        <fgColor rgb="FF2D6A4F"/>
        <bgColor rgb="FF666666"/>
      </patternFill>
    </fill>
    <fill>
      <patternFill patternType="solid">
        <fgColor rgb="FF0F3460"/>
        <bgColor rgb="FF1A1A2E"/>
      </patternFill>
    </fill>
    <fill>
      <patternFill patternType="solid">
        <fgColor rgb="FFFFFF00"/>
        <bgColor rgb="FFFFFF00"/>
      </patternFill>
    </fill>
    <fill>
      <patternFill patternType="solid">
        <fgColor rgb="FFE94560"/>
        <bgColor rgb="FF993366"/>
      </patternFill>
    </fill>
    <fill>
      <patternFill patternType="solid">
        <fgColor rgb="FFE8E8E8"/>
        <bgColor rgb="FFFFFFFF"/>
      </patternFill>
    </fill>
    <fill>
      <patternFill patternType="solid">
        <fgColor rgb="00F2F2F2"/>
        <bgColor rgb="00F2F2F2"/>
      </patternFill>
    </fill>
    <fill>
      <patternFill patternType="solid">
        <fgColor rgb="00FFFDE7"/>
        <bgColor rgb="00FFFDE7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70">
    <xf numFmtId="0" fontId="0" fillId="0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general" vertical="bottom"/>
    </xf>
    <xf numFmtId="0" fontId="6" fillId="0" borderId="0" applyAlignment="1" pivotButton="0" quotePrefix="0" xfId="0">
      <alignment horizontal="general" vertical="bottom"/>
    </xf>
    <xf numFmtId="0" fontId="7" fillId="3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general" vertical="bottom" wrapText="1"/>
    </xf>
    <xf numFmtId="0" fontId="7" fillId="3" borderId="1" applyAlignment="1" pivotButton="0" quotePrefix="0" xfId="0">
      <alignment horizontal="center" vertical="center"/>
    </xf>
    <xf numFmtId="164" fontId="8" fillId="0" borderId="1" applyAlignment="1" pivotButton="0" quotePrefix="0" xfId="0">
      <alignment horizontal="center" vertical="bottom"/>
    </xf>
    <xf numFmtId="165" fontId="8" fillId="0" borderId="1" applyAlignment="1" pivotButton="0" quotePrefix="0" xfId="0">
      <alignment horizontal="general" vertical="bottom"/>
    </xf>
    <xf numFmtId="0" fontId="8" fillId="0" borderId="1" applyAlignment="1" pivotButton="0" quotePrefix="0" xfId="0">
      <alignment horizontal="center" vertical="bottom"/>
    </xf>
    <xf numFmtId="0" fontId="7" fillId="4" borderId="0" applyAlignment="1" pivotButton="0" quotePrefix="0" xfId="0">
      <alignment horizontal="general" vertical="bottom"/>
    </xf>
    <xf numFmtId="0" fontId="7" fillId="4" borderId="1" applyAlignment="1" pivotButton="0" quotePrefix="0" xfId="0">
      <alignment horizontal="center" vertical="center"/>
    </xf>
    <xf numFmtId="0" fontId="8" fillId="0" borderId="1" applyAlignment="1" pivotButton="0" quotePrefix="0" xfId="0">
      <alignment horizontal="left" vertical="center"/>
    </xf>
    <xf numFmtId="1" fontId="9" fillId="5" borderId="1" applyAlignment="1" pivotButton="0" quotePrefix="0" xfId="0">
      <alignment horizontal="center" vertical="center"/>
    </xf>
    <xf numFmtId="0" fontId="7" fillId="3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center" vertical="bottom"/>
    </xf>
    <xf numFmtId="0" fontId="0" fillId="0" borderId="1" applyAlignment="1" pivotButton="0" quotePrefix="0" xfId="0">
      <alignment horizontal="general" vertical="bottom"/>
    </xf>
    <xf numFmtId="164" fontId="8" fillId="0" borderId="1" applyAlignment="1" pivotButton="0" quotePrefix="0" xfId="0">
      <alignment horizontal="general" vertical="bottom"/>
    </xf>
    <xf numFmtId="166" fontId="8" fillId="0" borderId="1" applyAlignment="1" pivotButton="0" quotePrefix="0" xfId="0">
      <alignment horizontal="general" vertical="bottom"/>
    </xf>
    <xf numFmtId="0" fontId="7" fillId="6" borderId="0" applyAlignment="1" pivotButton="0" quotePrefix="0" xfId="0">
      <alignment horizontal="general" vertical="bottom"/>
    </xf>
    <xf numFmtId="10" fontId="8" fillId="0" borderId="0" applyAlignment="1" pivotButton="0" quotePrefix="0" xfId="0">
      <alignment horizontal="general" vertical="bottom"/>
    </xf>
    <xf numFmtId="0" fontId="10" fillId="7" borderId="0" applyAlignment="1" pivotButton="0" quotePrefix="0" xfId="0">
      <alignment horizontal="general" vertical="bottom"/>
    </xf>
    <xf numFmtId="165" fontId="8" fillId="0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general" vertical="bottom"/>
    </xf>
    <xf numFmtId="0" fontId="7" fillId="4" borderId="1" applyAlignment="1" pivotButton="0" quotePrefix="0" xfId="0">
      <alignment horizontal="center" vertical="center" wrapText="1"/>
    </xf>
    <xf numFmtId="0" fontId="7" fillId="7" borderId="1" applyAlignment="1" pivotButton="0" quotePrefix="0" xfId="0">
      <alignment horizontal="center" vertical="bottom"/>
    </xf>
    <xf numFmtId="0" fontId="0" fillId="0" borderId="1" applyAlignment="1" pivotButton="0" quotePrefix="0" xfId="0">
      <alignment horizontal="left" vertical="bottom"/>
    </xf>
    <xf numFmtId="1" fontId="9" fillId="5" borderId="1" applyAlignment="1" pivotButton="0" quotePrefix="0" xfId="0">
      <alignment horizontal="center" vertical="bottom"/>
    </xf>
    <xf numFmtId="0" fontId="7" fillId="3" borderId="1" applyAlignment="1" pivotButton="0" quotePrefix="0" xfId="0">
      <alignment horizontal="center" vertical="bottom"/>
    </xf>
    <xf numFmtId="0" fontId="6" fillId="0" borderId="1" applyAlignment="1" pivotButton="0" quotePrefix="0" xfId="0">
      <alignment horizontal="center" vertical="bottom"/>
    </xf>
    <xf numFmtId="165" fontId="0" fillId="0" borderId="1" applyAlignment="1" pivotButton="0" quotePrefix="0" xfId="0">
      <alignment horizontal="center" vertical="bottom"/>
    </xf>
    <xf numFmtId="0" fontId="0" fillId="0" borderId="1" applyAlignment="1" pivotButton="0" quotePrefix="0" xfId="0">
      <alignment horizontal="left" vertical="bottom" wrapText="1"/>
    </xf>
    <xf numFmtId="0" fontId="0" fillId="0" borderId="1" applyAlignment="1" pivotButton="0" quotePrefix="0" xfId="0">
      <alignment horizontal="center" vertical="bottom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2" borderId="0" applyAlignment="1" pivotButton="0" quotePrefix="0" xfId="0">
      <alignment horizontal="left" vertical="center" wrapText="1"/>
    </xf>
    <xf numFmtId="0" fontId="11" fillId="8" borderId="0" applyAlignment="1" pivotButton="0" quotePrefix="0" xfId="0">
      <alignment vertical="top" wrapText="1"/>
    </xf>
    <xf numFmtId="0" fontId="5" fillId="0" borderId="0" applyAlignment="1" pivotButton="0" quotePrefix="0" xfId="0">
      <alignment horizontal="general" vertical="bottom"/>
    </xf>
    <xf numFmtId="0" fontId="6" fillId="0" borderId="0" applyAlignment="1" pivotButton="0" quotePrefix="0" xfId="0">
      <alignment horizontal="general" vertical="bottom"/>
    </xf>
    <xf numFmtId="0" fontId="7" fillId="3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general" vertical="bottom" wrapText="1"/>
    </xf>
    <xf numFmtId="0" fontId="7" fillId="3" borderId="1" applyAlignment="1" pivotButton="0" quotePrefix="0" xfId="0">
      <alignment horizontal="center" vertical="center"/>
    </xf>
    <xf numFmtId="164" fontId="8" fillId="0" borderId="1" applyAlignment="1" pivotButton="0" quotePrefix="0" xfId="0">
      <alignment horizontal="center" vertical="bottom"/>
    </xf>
    <xf numFmtId="165" fontId="8" fillId="0" borderId="1" applyAlignment="1" pivotButton="0" quotePrefix="0" xfId="0">
      <alignment horizontal="general" vertical="bottom"/>
    </xf>
    <xf numFmtId="0" fontId="8" fillId="0" borderId="1" applyAlignment="1" pivotButton="0" quotePrefix="0" xfId="0">
      <alignment horizontal="center" vertical="bottom"/>
    </xf>
    <xf numFmtId="0" fontId="7" fillId="4" borderId="0" applyAlignment="1" pivotButton="0" quotePrefix="0" xfId="0">
      <alignment horizontal="general" vertical="bottom"/>
    </xf>
    <xf numFmtId="0" fontId="7" fillId="4" borderId="1" applyAlignment="1" pivotButton="0" quotePrefix="0" xfId="0">
      <alignment horizontal="center" vertical="center"/>
    </xf>
    <xf numFmtId="0" fontId="8" fillId="0" borderId="1" applyAlignment="1" pivotButton="0" quotePrefix="0" xfId="0">
      <alignment horizontal="left" vertical="center"/>
    </xf>
    <xf numFmtId="1" fontId="9" fillId="5" borderId="1" applyAlignment="1" pivotButton="0" quotePrefix="0" xfId="0">
      <alignment horizontal="center" vertical="center"/>
    </xf>
    <xf numFmtId="0" fontId="7" fillId="3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center" vertical="bottom"/>
    </xf>
    <xf numFmtId="0" fontId="0" fillId="0" borderId="1" applyAlignment="1" pivotButton="0" quotePrefix="0" xfId="0">
      <alignment horizontal="general" vertical="bottom"/>
    </xf>
    <xf numFmtId="164" fontId="8" fillId="0" borderId="1" applyAlignment="1" pivotButton="0" quotePrefix="0" xfId="0">
      <alignment horizontal="general" vertical="bottom"/>
    </xf>
    <xf numFmtId="166" fontId="8" fillId="0" borderId="1" applyAlignment="1" pivotButton="0" quotePrefix="0" xfId="0">
      <alignment horizontal="general" vertical="bottom"/>
    </xf>
    <xf numFmtId="0" fontId="7" fillId="6" borderId="0" applyAlignment="1" pivotButton="0" quotePrefix="0" xfId="0">
      <alignment horizontal="general" vertical="bottom"/>
    </xf>
    <xf numFmtId="10" fontId="8" fillId="0" borderId="0" applyAlignment="1" pivotButton="0" quotePrefix="0" xfId="0">
      <alignment horizontal="general" vertical="bottom"/>
    </xf>
    <xf numFmtId="0" fontId="10" fillId="7" borderId="0" applyAlignment="1" pivotButton="0" quotePrefix="0" xfId="0">
      <alignment horizontal="general" vertical="bottom"/>
    </xf>
    <xf numFmtId="165" fontId="8" fillId="0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general" vertical="bottom"/>
    </xf>
    <xf numFmtId="0" fontId="7" fillId="4" borderId="1" applyAlignment="1" pivotButton="0" quotePrefix="0" xfId="0">
      <alignment horizontal="center" vertical="center" wrapText="1"/>
    </xf>
    <xf numFmtId="0" fontId="7" fillId="7" borderId="1" applyAlignment="1" pivotButton="0" quotePrefix="0" xfId="0">
      <alignment horizontal="center" vertical="bottom"/>
    </xf>
    <xf numFmtId="0" fontId="0" fillId="0" borderId="1" applyAlignment="1" pivotButton="0" quotePrefix="0" xfId="0">
      <alignment horizontal="left" vertical="bottom"/>
    </xf>
    <xf numFmtId="1" fontId="9" fillId="5" borderId="1" applyAlignment="1" pivotButton="0" quotePrefix="0" xfId="0">
      <alignment horizontal="center" vertical="bottom"/>
    </xf>
    <xf numFmtId="0" fontId="7" fillId="3" borderId="1" applyAlignment="1" pivotButton="0" quotePrefix="0" xfId="0">
      <alignment horizontal="center" vertical="bottom"/>
    </xf>
    <xf numFmtId="0" fontId="6" fillId="0" borderId="1" applyAlignment="1" pivotButton="0" quotePrefix="0" xfId="0">
      <alignment horizontal="center" vertical="bottom"/>
    </xf>
    <xf numFmtId="165" fontId="0" fillId="0" borderId="1" applyAlignment="1" pivotButton="0" quotePrefix="0" xfId="0">
      <alignment horizontal="center" vertical="bottom"/>
    </xf>
    <xf numFmtId="0" fontId="0" fillId="0" borderId="1" applyAlignment="1" pivotButton="0" quotePrefix="0" xfId="0">
      <alignment horizontal="left" vertical="bottom" wrapText="1"/>
    </xf>
    <xf numFmtId="0" fontId="12" fillId="8" borderId="0" applyAlignment="1" pivotButton="0" quotePrefix="0" xfId="0">
      <alignment vertical="top" wrapText="1"/>
    </xf>
    <xf numFmtId="0" fontId="5" fillId="9" borderId="0" applyAlignment="1" pivotButton="0" quotePrefix="0" xfId="0">
      <alignment horizontal="general" vertical="bottom"/>
    </xf>
    <xf numFmtId="0" fontId="0" fillId="9" borderId="0" applyAlignment="1" pivotButton="0" quotePrefix="0" xfId="0">
      <alignment horizontal="general" vertical="bottom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2D6A4F"/>
      <rgbColor rgb="FFC0C0C0"/>
      <rgbColor rgb="FF808080"/>
      <rgbColor rgb="FF9999FF"/>
      <rgbColor rgb="FF993366"/>
      <rgbColor rgb="FFE8E8E8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94560"/>
      <rgbColor rgb="FF666666"/>
      <rgbColor rgb="FF969696"/>
      <rgbColor rgb="FF0F3460"/>
      <rgbColor rgb="FF339966"/>
      <rgbColor rgb="FF003300"/>
      <rgbColor rgb="FF333300"/>
      <rgbColor rgb="FF993300"/>
      <rgbColor rgb="FF993366"/>
      <rgbColor rgb="FF333399"/>
      <rgbColor rgb="FF1A1A2E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G54"/>
  <sheetViews>
    <sheetView showFormulas="0" showGridLines="1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25" customWidth="1" style="33" min="1" max="1"/>
    <col width="20" customWidth="1" style="33" min="2" max="2"/>
    <col width="15" customWidth="1" style="33" min="3" max="3"/>
    <col width="35" customWidth="1" style="33" min="4" max="4"/>
  </cols>
  <sheetData>
    <row r="1" ht="30" customHeight="1" s="34">
      <c r="A1" s="35" t="inlineStr">
        <is>
          <t>VA Combined Disability Rating Calculator</t>
        </is>
      </c>
    </row>
    <row r="2" ht="15" customHeight="1" s="34">
      <c r="A2" s="67" t="inlineStr">
        <is>
          <t>Enter disability rating % (0-100)</t>
        </is>
      </c>
      <c r="E2" s="36" t="inlineStr"/>
      <c r="F2" s="36" t="inlineStr"/>
      <c r="G2" s="36" t="inlineStr"/>
    </row>
    <row r="3">
      <c r="A3" s="68" t="inlineStr">
        <is>
          <t>Based on 38 CFR 4.25 Combined Ratings Table</t>
        </is>
      </c>
    </row>
    <row r="4" ht="15" customHeight="1" s="34"/>
    <row r="5" ht="39.75" customHeight="1" s="34">
      <c r="A5" s="38" t="inlineStr">
        <is>
          <t>INSTRUCTIONS:</t>
        </is>
      </c>
      <c r="E5" s="39" t="inlineStr">
        <is>
          <t>COMPENSATION RATE REFERENCE TABLE</t>
        </is>
      </c>
    </row>
    <row r="6" ht="15" customHeight="1" s="34">
      <c r="A6" s="40" t="inlineStr">
        <is>
          <t>VA math works differently — ratings are applied sequentially to the remaining 'healthy' percentage, not added together. For example, two 50% ratings combine to 75% (not 100%).</t>
        </is>
      </c>
      <c r="E6" s="41" t="inlineStr">
        <is>
          <t>Rating</t>
        </is>
      </c>
      <c r="F6" s="41" t="inlineStr">
        <is>
          <t>Veteran Alone (2026 est.)</t>
        </is>
      </c>
      <c r="G6" s="41" t="inlineStr">
        <is>
          <t>With Spouse (2026 est.)</t>
        </is>
      </c>
    </row>
    <row r="7" ht="15" customHeight="1" s="34">
      <c r="E7" s="42" t="n">
        <v>10</v>
      </c>
      <c r="F7" s="43" t="n">
        <v>175</v>
      </c>
      <c r="G7" s="44" t="inlineStr">
        <is>
          <t>N/A</t>
        </is>
      </c>
    </row>
    <row r="8" ht="15" customHeight="1" s="34">
      <c r="A8" s="45" t="inlineStr">
        <is>
          <t>INPUT SECTION: Individual Disability Ratings</t>
        </is>
      </c>
      <c r="E8" s="42" t="n">
        <v>20</v>
      </c>
      <c r="F8" s="43" t="n">
        <v>345</v>
      </c>
      <c r="G8" s="44" t="inlineStr">
        <is>
          <t>N/A</t>
        </is>
      </c>
    </row>
    <row r="9" ht="15" customHeight="1" s="34">
      <c r="A9" s="46" t="inlineStr">
        <is>
          <t>Condition Name</t>
        </is>
      </c>
      <c r="B9" s="46" t="inlineStr">
        <is>
          <t>Individual Rating %</t>
        </is>
      </c>
      <c r="E9" s="42" t="n">
        <v>30</v>
      </c>
      <c r="F9" s="43" t="n">
        <v>534</v>
      </c>
      <c r="G9" s="43" t="n">
        <v>597</v>
      </c>
    </row>
    <row r="10" ht="15" customHeight="1" s="34">
      <c r="A10" s="47" t="n"/>
      <c r="B10" s="48" t="n"/>
      <c r="E10" s="42" t="n">
        <v>40</v>
      </c>
      <c r="F10" s="43" t="n">
        <v>769</v>
      </c>
      <c r="G10" s="43" t="n">
        <v>854</v>
      </c>
    </row>
    <row r="11" ht="15" customHeight="1" s="34">
      <c r="A11" s="47" t="n"/>
      <c r="B11" s="48" t="n"/>
      <c r="E11" s="42" t="n">
        <v>50</v>
      </c>
      <c r="F11" s="43" t="n">
        <v>1095</v>
      </c>
      <c r="G11" s="43" t="n">
        <v>1212</v>
      </c>
    </row>
    <row r="12" ht="15" customHeight="1" s="34">
      <c r="A12" s="47" t="n"/>
      <c r="B12" s="48" t="n"/>
      <c r="E12" s="42" t="n">
        <v>60</v>
      </c>
      <c r="F12" s="43" t="n">
        <v>1386</v>
      </c>
      <c r="G12" s="43" t="n">
        <v>1524</v>
      </c>
    </row>
    <row r="13" ht="15" customHeight="1" s="34">
      <c r="A13" s="47" t="n"/>
      <c r="B13" s="48" t="n"/>
      <c r="E13" s="42" t="n">
        <v>70</v>
      </c>
      <c r="F13" s="43" t="n">
        <v>1747</v>
      </c>
      <c r="G13" s="43" t="n">
        <v>1908</v>
      </c>
    </row>
    <row r="14" ht="15" customHeight="1" s="34">
      <c r="A14" s="47" t="n"/>
      <c r="B14" s="48" t="n"/>
      <c r="E14" s="42" t="n">
        <v>80</v>
      </c>
      <c r="F14" s="43" t="n">
        <v>2030</v>
      </c>
      <c r="G14" s="43" t="n">
        <v>2213</v>
      </c>
    </row>
    <row r="15" ht="15" customHeight="1" s="34">
      <c r="A15" s="47" t="n"/>
      <c r="B15" s="48" t="n"/>
      <c r="E15" s="42" t="n">
        <v>90</v>
      </c>
      <c r="F15" s="43" t="n">
        <v>2282</v>
      </c>
      <c r="G15" s="43" t="n">
        <v>2487</v>
      </c>
    </row>
    <row r="16" ht="15" customHeight="1" s="34">
      <c r="A16" s="47" t="n"/>
      <c r="B16" s="48" t="n"/>
      <c r="E16" s="42" t="n">
        <v>100</v>
      </c>
      <c r="F16" s="43" t="n">
        <v>3808</v>
      </c>
      <c r="G16" s="43" t="n">
        <v>3946</v>
      </c>
    </row>
    <row r="17" ht="15" customHeight="1" s="34">
      <c r="A17" s="47" t="n"/>
      <c r="B17" s="48" t="n"/>
    </row>
    <row r="18" ht="15" customHeight="1" s="34">
      <c r="A18" s="47" t="n"/>
      <c r="B18" s="48" t="n"/>
    </row>
    <row r="19" ht="15" customHeight="1" s="34">
      <c r="A19" s="47" t="n"/>
      <c r="B19" s="48" t="n"/>
    </row>
    <row r="20" ht="15" customHeight="1" s="34">
      <c r="A20" s="47" t="n"/>
      <c r="B20" s="48" t="n"/>
    </row>
    <row r="21" ht="15" customHeight="1" s="34">
      <c r="A21" s="47" t="n"/>
      <c r="B21" s="48" t="n"/>
    </row>
    <row r="22" ht="15" customHeight="1" s="34">
      <c r="A22" s="47" t="n"/>
      <c r="B22" s="48" t="n"/>
    </row>
    <row r="23" ht="15" customHeight="1" s="34">
      <c r="A23" s="47" t="n"/>
      <c r="B23" s="48" t="n"/>
    </row>
    <row r="24">
      <c r="A24" s="47" t="n"/>
      <c r="B24" s="48" t="n"/>
    </row>
    <row r="25" ht="15" customHeight="1" s="34"/>
    <row r="26" ht="30" customHeight="1" s="34">
      <c r="A26" s="39" t="inlineStr">
        <is>
          <t>CALCULATION SECTION: Step-by-Step Combined Rating</t>
        </is>
      </c>
    </row>
    <row r="27" ht="15" customHeight="1" s="34">
      <c r="A27" s="49" t="inlineStr">
        <is>
          <t>Step</t>
        </is>
      </c>
      <c r="B27" s="49" t="inlineStr">
        <is>
          <t>Condition</t>
        </is>
      </c>
      <c r="C27" s="49" t="inlineStr">
        <is>
          <t>Combined Rating After This Condition</t>
        </is>
      </c>
    </row>
    <row r="28" ht="15" customHeight="1" s="34">
      <c r="A28" s="50" t="n">
        <v>1</v>
      </c>
      <c r="B28" s="51">
        <f>IF(B9="","",A9)</f>
        <v/>
      </c>
      <c r="C28" s="52">
        <f>IF(B9="",0,B9)</f>
        <v/>
      </c>
    </row>
    <row r="29" ht="15" customHeight="1" s="34">
      <c r="A29" s="50" t="n">
        <v>2</v>
      </c>
      <c r="B29" s="51">
        <f>IF(B10="","",A10)</f>
        <v/>
      </c>
      <c r="C29" s="53">
        <f>IF(B10="",C27,1-(1-C27/100)*(1-B10/100))</f>
        <v/>
      </c>
    </row>
    <row r="30" ht="15" customHeight="1" s="34">
      <c r="A30" s="50" t="n">
        <v>3</v>
      </c>
      <c r="B30" s="51">
        <f>IF(B11="","",A11)</f>
        <v/>
      </c>
      <c r="C30" s="53">
        <f>IF(B11="",C28,1-(1-C28/100)*(1-B11/100))</f>
        <v/>
      </c>
    </row>
    <row r="31" ht="15" customHeight="1" s="34">
      <c r="A31" s="50" t="n">
        <v>4</v>
      </c>
      <c r="B31" s="51">
        <f>IF(B12="","",A12)</f>
        <v/>
      </c>
      <c r="C31" s="53">
        <f>IF(B12="",C29,1-(1-C29/100)*(1-B12/100))</f>
        <v/>
      </c>
    </row>
    <row r="32" ht="15" customHeight="1" s="34">
      <c r="A32" s="50" t="n">
        <v>5</v>
      </c>
      <c r="B32" s="51">
        <f>IF(B13="","",A13)</f>
        <v/>
      </c>
      <c r="C32" s="53">
        <f>IF(B13="",C30,1-(1-C30/100)*(1-B13/100))</f>
        <v/>
      </c>
    </row>
    <row r="33" ht="15" customHeight="1" s="34">
      <c r="A33" s="50" t="n">
        <v>6</v>
      </c>
      <c r="B33" s="51">
        <f>IF(B14="","",A14)</f>
        <v/>
      </c>
      <c r="C33" s="53">
        <f>IF(B14="",C31,1-(1-C31/100)*(1-B14/100))</f>
        <v/>
      </c>
    </row>
    <row r="34" ht="15" customHeight="1" s="34">
      <c r="A34" s="50" t="n">
        <v>7</v>
      </c>
      <c r="B34" s="51">
        <f>IF(B15="","",A15)</f>
        <v/>
      </c>
      <c r="C34" s="53">
        <f>IF(B15="",C32,1-(1-C32/100)*(1-B15/100))</f>
        <v/>
      </c>
    </row>
    <row r="35" ht="15" customHeight="1" s="34">
      <c r="A35" s="50" t="n">
        <v>8</v>
      </c>
      <c r="B35" s="51">
        <f>IF(B16="","",A16)</f>
        <v/>
      </c>
      <c r="C35" s="53">
        <f>IF(B16="",C33,1-(1-C33/100)*(1-B16/100))</f>
        <v/>
      </c>
    </row>
    <row r="36" ht="15" customHeight="1" s="34">
      <c r="A36" s="50" t="n">
        <v>9</v>
      </c>
      <c r="B36" s="51">
        <f>IF(B17="","",A17)</f>
        <v/>
      </c>
      <c r="C36" s="53">
        <f>IF(B17="",C34,1-(1-C34/100)*(1-B17/100))</f>
        <v/>
      </c>
    </row>
    <row r="37" ht="15" customHeight="1" s="34">
      <c r="A37" s="50" t="n">
        <v>10</v>
      </c>
      <c r="B37" s="51">
        <f>IF(B18="","",A18)</f>
        <v/>
      </c>
      <c r="C37" s="53">
        <f>IF(B18="",C35,1-(1-C35/100)*(1-B18/100))</f>
        <v/>
      </c>
    </row>
    <row r="38" ht="15" customHeight="1" s="34">
      <c r="A38" s="50" t="n">
        <v>11</v>
      </c>
      <c r="B38" s="51">
        <f>IF(B19="","",A19)</f>
        <v/>
      </c>
      <c r="C38" s="53">
        <f>IF(B19="",C36,1-(1-C36/100)*(1-B19/100))</f>
        <v/>
      </c>
    </row>
    <row r="39" ht="15" customHeight="1" s="34">
      <c r="A39" s="50" t="n">
        <v>12</v>
      </c>
      <c r="B39" s="51">
        <f>IF(B20="","",A20)</f>
        <v/>
      </c>
      <c r="C39" s="53">
        <f>IF(B20="",C37,1-(1-C37/100)*(1-B20/100))</f>
        <v/>
      </c>
    </row>
    <row r="40" ht="15" customHeight="1" s="34">
      <c r="A40" s="50" t="n">
        <v>13</v>
      </c>
      <c r="B40" s="51">
        <f>IF(B21="","",A21)</f>
        <v/>
      </c>
      <c r="C40" s="53">
        <f>IF(B21="",C38,1-(1-C38/100)*(1-B21/100))</f>
        <v/>
      </c>
    </row>
    <row r="41" ht="15" customHeight="1" s="34">
      <c r="A41" s="50" t="n">
        <v>14</v>
      </c>
      <c r="B41" s="51">
        <f>IF(B22="","",A22)</f>
        <v/>
      </c>
      <c r="C41" s="53">
        <f>IF(B22="",C39,1-(1-C39/100)*(1-B22/100))</f>
        <v/>
      </c>
    </row>
    <row r="42">
      <c r="A42" s="50" t="n">
        <v>15</v>
      </c>
      <c r="B42" s="51">
        <f>IF(B23="","",A23)</f>
        <v/>
      </c>
      <c r="C42" s="53">
        <f>IF(B23="",C40,1-(1-C40/100)*(1-B23/100))</f>
        <v/>
      </c>
    </row>
    <row r="43" ht="15" customHeight="1" s="34"/>
    <row r="44" ht="15" customHeight="1" s="34">
      <c r="A44" s="54" t="inlineStr">
        <is>
          <t>RESULTS SECTION</t>
        </is>
      </c>
    </row>
    <row r="45" ht="15" customHeight="1" s="34">
      <c r="A45" s="38" t="inlineStr">
        <is>
          <t>Raw Combined Value (Exact):</t>
        </is>
      </c>
      <c r="B45" s="55">
        <f>C41</f>
        <v/>
      </c>
    </row>
    <row r="46">
      <c r="A46" s="38" t="inlineStr">
        <is>
          <t>Rounded Combined Rating (Official VA Rating):</t>
        </is>
      </c>
      <c r="B46" s="56">
        <f>ROUND(C41*10,0)*10&amp;"%"</f>
        <v/>
      </c>
    </row>
    <row r="47" ht="15" customHeight="1" s="34"/>
    <row r="48" ht="30" customHeight="1" s="34">
      <c r="A48" s="38" t="inlineStr">
        <is>
          <t>Note:</t>
        </is>
      </c>
    </row>
    <row r="49">
      <c r="A49" s="40" t="inlineStr">
        <is>
          <t>This calculator does not include the bilateral factor adjustment. If you have bilateral conditions (left and right), your combined rating may be slightly higher.</t>
        </is>
      </c>
    </row>
    <row r="50" ht="15" customHeight="1" s="34"/>
    <row r="51" ht="15" customHeight="1" s="34">
      <c r="A51" s="45" t="inlineStr">
        <is>
          <t>MONTHLY COMPENSATION ESTIMATE</t>
        </is>
      </c>
    </row>
    <row r="52" ht="15" customHeight="1" s="34">
      <c r="A52" s="38" t="inlineStr">
        <is>
          <t>Veteran Alone Rate (2026 est.):</t>
        </is>
      </c>
      <c r="B52" s="57">
        <f>IFERROR(VLOOKUP(ROUND(C41*10,0)*10,ratingtable.$a$5:$C$15,2,FALSE()),"-")</f>
        <v/>
      </c>
    </row>
    <row r="53" ht="15" customHeight="1" s="34">
      <c r="A53" s="38" t="inlineStr">
        <is>
          <t>With Spouse Rate (2026 est.):</t>
        </is>
      </c>
      <c r="B53" s="57">
        <f>IFERROR(VLOOKUP(ROUND(C41*10,0)*10,ratingtable.$a$5:$C$15,3,FALSE()),"-")</f>
        <v/>
      </c>
    </row>
    <row r="54">
      <c r="A54" s="38" t="inlineStr">
        <is>
          <t>Annual Estimate (Veteran Alone):</t>
        </is>
      </c>
      <c r="B54" s="57">
        <f>IF(ISNUMBER(B51),B51*12,"-")</f>
        <v/>
      </c>
    </row>
  </sheetData>
  <mergeCells count="9">
    <mergeCell ref="A1:D1"/>
    <mergeCell ref="A25:C25"/>
    <mergeCell ref="A5:D5"/>
    <mergeCell ref="A7:B7"/>
    <mergeCell ref="A48:D48"/>
    <mergeCell ref="E4:G4"/>
    <mergeCell ref="A2:D2"/>
    <mergeCell ref="A43:C43"/>
    <mergeCell ref="A50:B50"/>
  </mergeCells>
  <dataValidations count="1">
    <dataValidation sqref="B6:D20 B21:B23" showDropDown="0" showInputMessage="0" showErrorMessage="0" allowBlank="1" error="Please select a valid VA rating (0, 10, 20, 30, 40, 50, 60, 70, 80, 90, or 100)" type="list" errorStyle="stop" operator="between">
      <formula1>"0,10,20,30,40,50,60,70,80,90,100"</formula1>
      <formula2>0</formula2>
    </dataValidation>
  </dataValidation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xl/worksheets/sheet2.xml><?xml version="1.0" encoding="utf-8"?>
<worksheet xmlns="http://schemas.openxmlformats.org/spreadsheetml/2006/main">
  <sheetPr filterMode="0">
    <outlinePr summaryBelow="1" summaryRight="1"/>
    <pageSetUpPr fitToPage="0"/>
  </sheetPr>
  <dimension ref="A1:D28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25" customWidth="1" style="33" min="1" max="1"/>
    <col width="20" customWidth="1" style="33" min="2" max="4"/>
  </cols>
  <sheetData>
    <row r="1" ht="30" customHeight="1" s="34">
      <c r="A1" s="58" t="inlineStr">
        <is>
          <t>SCENARIO MODELER: What-If Analysis</t>
        </is>
      </c>
    </row>
    <row r="2" ht="24.75" customHeight="1" s="34">
      <c r="A2" s="67" t="inlineStr">
        <is>
          <t>Enter scenario modeler: what-if analysis</t>
        </is>
      </c>
    </row>
    <row r="3">
      <c r="A3" s="69" t="inlineStr">
        <is>
          <t>Model scenarios to see how adding conditions affects your combined rating and monthly compensation</t>
        </is>
      </c>
    </row>
    <row r="4" ht="26.85" customHeight="1" s="34"/>
    <row r="5" ht="15" customHeight="1" s="34">
      <c r="A5" s="59" t="inlineStr">
        <is>
          <t>Scenario A: Current Ratings</t>
        </is>
      </c>
      <c r="B5" s="59" t="inlineStr">
        <is>
          <t>Scenario B: +1 Condition</t>
        </is>
      </c>
      <c r="C5" s="59" t="inlineStr">
        <is>
          <t>Scenario C: +2 Conditions</t>
        </is>
      </c>
    </row>
    <row r="6" ht="15" customHeight="1" s="34">
      <c r="A6" s="33" t="inlineStr">
        <is>
          <t>Condition 1</t>
        </is>
      </c>
      <c r="B6" s="60" t="inlineStr">
        <is>
          <t>Rating %</t>
        </is>
      </c>
      <c r="C6" s="60" t="inlineStr">
        <is>
          <t>Rating %</t>
        </is>
      </c>
      <c r="D6" s="60" t="inlineStr">
        <is>
          <t>Rating %</t>
        </is>
      </c>
    </row>
    <row r="7" ht="15" customHeight="1" s="34">
      <c r="A7" s="61" t="inlineStr">
        <is>
          <t>Condition 1</t>
        </is>
      </c>
      <c r="B7" s="62" t="n"/>
      <c r="C7" s="62" t="n"/>
      <c r="D7" s="62" t="n"/>
    </row>
    <row r="8" ht="15" customHeight="1" s="34">
      <c r="A8" s="61" t="inlineStr">
        <is>
          <t>Condition 2</t>
        </is>
      </c>
      <c r="B8" s="62" t="n"/>
      <c r="C8" s="62" t="n"/>
      <c r="D8" s="62" t="n"/>
    </row>
    <row r="9" ht="15" customHeight="1" s="34">
      <c r="A9" s="61" t="inlineStr">
        <is>
          <t>Condition 3</t>
        </is>
      </c>
      <c r="B9" s="62" t="n"/>
      <c r="C9" s="62" t="n"/>
      <c r="D9" s="62" t="n"/>
    </row>
    <row r="10" ht="15" customHeight="1" s="34">
      <c r="A10" s="61" t="inlineStr">
        <is>
          <t>Condition 4</t>
        </is>
      </c>
      <c r="B10" s="62" t="n"/>
      <c r="C10" s="62" t="n"/>
      <c r="D10" s="62" t="n"/>
    </row>
    <row r="11" ht="15" customHeight="1" s="34">
      <c r="A11" s="61" t="inlineStr">
        <is>
          <t>Condition 5</t>
        </is>
      </c>
      <c r="B11" s="62" t="n"/>
      <c r="C11" s="62" t="n"/>
      <c r="D11" s="62" t="n"/>
    </row>
    <row r="12" ht="15" customHeight="1" s="34">
      <c r="A12" s="61" t="inlineStr">
        <is>
          <t>Condition 6</t>
        </is>
      </c>
      <c r="B12" s="62" t="n"/>
      <c r="C12" s="62" t="n"/>
      <c r="D12" s="62" t="n"/>
    </row>
    <row r="13" ht="15" customHeight="1" s="34">
      <c r="A13" s="61" t="inlineStr">
        <is>
          <t>Condition 7</t>
        </is>
      </c>
      <c r="B13" s="62" t="n"/>
      <c r="C13" s="62" t="n"/>
      <c r="D13" s="62" t="n"/>
    </row>
    <row r="14" ht="15" customHeight="1" s="34">
      <c r="A14" s="61" t="inlineStr">
        <is>
          <t>Condition 8</t>
        </is>
      </c>
      <c r="B14" s="62" t="n"/>
      <c r="C14" s="62" t="n"/>
      <c r="D14" s="62" t="n"/>
    </row>
    <row r="15" ht="15" customHeight="1" s="34">
      <c r="A15" s="61" t="inlineStr">
        <is>
          <t>Condition 9</t>
        </is>
      </c>
      <c r="B15" s="62" t="n"/>
      <c r="C15" s="62" t="n"/>
      <c r="D15" s="62" t="n"/>
    </row>
    <row r="16" ht="15" customHeight="1" s="34">
      <c r="A16" s="61" t="inlineStr">
        <is>
          <t>Condition 10</t>
        </is>
      </c>
      <c r="B16" s="62" t="n"/>
      <c r="C16" s="62" t="n"/>
      <c r="D16" s="62" t="n"/>
    </row>
    <row r="17" ht="15" customHeight="1" s="34">
      <c r="A17" s="61" t="inlineStr">
        <is>
          <t>Condition 11</t>
        </is>
      </c>
      <c r="B17" s="62" t="n"/>
      <c r="C17" s="62" t="n"/>
      <c r="D17" s="62" t="n"/>
    </row>
    <row r="18" ht="15" customHeight="1" s="34">
      <c r="A18" s="61" t="inlineStr">
        <is>
          <t>Condition 12</t>
        </is>
      </c>
      <c r="B18" s="62" t="n"/>
      <c r="C18" s="62" t="n"/>
      <c r="D18" s="62" t="n"/>
    </row>
    <row r="19" ht="15" customHeight="1" s="34">
      <c r="A19" s="61" t="inlineStr">
        <is>
          <t>Condition 13</t>
        </is>
      </c>
      <c r="B19" s="62" t="n"/>
      <c r="C19" s="62" t="n"/>
      <c r="D19" s="62" t="n"/>
    </row>
    <row r="20" ht="15" customHeight="1" s="34">
      <c r="A20" s="61" t="inlineStr">
        <is>
          <t>Condition 14</t>
        </is>
      </c>
      <c r="B20" s="62" t="n"/>
      <c r="C20" s="62" t="n"/>
      <c r="D20" s="62" t="n"/>
    </row>
    <row r="21">
      <c r="A21" s="61" t="inlineStr">
        <is>
          <t>Condition 15</t>
        </is>
      </c>
      <c r="B21" s="62" t="n"/>
      <c r="C21" s="62" t="n"/>
      <c r="D21" s="62" t="n"/>
    </row>
    <row r="22" ht="15" customHeight="1" s="34"/>
    <row r="23" ht="15" customHeight="1" s="34">
      <c r="A23" s="39" t="inlineStr">
        <is>
          <t>SCENARIO RESULTS</t>
        </is>
      </c>
    </row>
    <row r="24" ht="15" customHeight="1" s="34">
      <c r="A24" s="63" t="inlineStr">
        <is>
          <t>Combined Rating</t>
        </is>
      </c>
      <c r="B24" s="63" t="inlineStr">
        <is>
          <t>Scenario A</t>
        </is>
      </c>
      <c r="C24" s="63" t="inlineStr">
        <is>
          <t>Scenario B</t>
        </is>
      </c>
      <c r="D24" s="63" t="inlineStr">
        <is>
          <t>Scenario C</t>
        </is>
      </c>
    </row>
    <row r="25" ht="15" customHeight="1" s="34">
      <c r="B25" s="64">
        <f>IFERROR(ROUND((1-PRODUCT(IF(B6:B20&lt;&gt;"",1-B6:B20/100,1)))*10,0)*10,0)&amp;"%"</f>
        <v/>
      </c>
      <c r="C25" s="64">
        <f>IFERROR(ROUND((1-PRODUCT(IF(C6:C20&lt;&gt;"",1-C6:C20/100,1)))*10,0)*10,0)&amp;"%"</f>
        <v/>
      </c>
      <c r="D25" s="64">
        <f>IFERROR(ROUND((1-PRODUCT(IF(D6:D20&lt;&gt;"",1-D6:D20/100,1)))*10,0)*10,0)&amp;"%"</f>
        <v/>
      </c>
    </row>
    <row r="26" ht="15" customHeight="1" s="34">
      <c r="A26" s="33" t="inlineStr">
        <is>
          <t>Monthly Compensation (Veteran Alone)</t>
        </is>
      </c>
      <c r="B26" s="65">
        <f>IFERROR(VLOOKUP(VALUE(SUBSTITUTE(B24,"%","")),ratingtable.$a$5:$C$15,2,FALSE()),"-")</f>
        <v/>
      </c>
      <c r="C26" s="65">
        <f>IFERROR(VLOOKUP(VALUE(SUBSTITUTE(C24,"%","")),ratingtable.$a$5:$C$15,2,FALSE()),"-")</f>
        <v/>
      </c>
      <c r="D26" s="65">
        <f>IFERROR(VLOOKUP(VALUE(SUBSTITUTE(D24,"%","")),ratingtable.$a$5:$C$15,2,FALSE()),"-")</f>
        <v/>
      </c>
    </row>
    <row r="27" ht="15" customHeight="1" s="34">
      <c r="A27" s="33" t="inlineStr">
        <is>
          <t>Monthly Difference vs Scenario A</t>
        </is>
      </c>
      <c r="B27" s="65" t="n">
        <v>0</v>
      </c>
      <c r="C27" s="65">
        <f>IF(AND(ISNUMBER(C25),ISNUMBER(B25)),C25-B25,"-")</f>
        <v/>
      </c>
      <c r="D27" s="65">
        <f>IF(AND(ISNUMBER(D25),ISNUMBER(B25)),D25-B25,"-")</f>
        <v/>
      </c>
    </row>
    <row r="28">
      <c r="A28" s="33" t="inlineStr">
        <is>
          <t>Annual Difference vs Scenario A</t>
        </is>
      </c>
      <c r="B28" s="65" t="n">
        <v>0</v>
      </c>
      <c r="C28" s="65">
        <f>IF(AND(ISNUMBER(C26),C26&lt;&gt;0),C26*12,"-")</f>
        <v/>
      </c>
      <c r="D28" s="65">
        <f>IF(AND(ISNUMBER(D26),D26&lt;&gt;0),D26*12,"-")</f>
        <v/>
      </c>
    </row>
  </sheetData>
  <mergeCells count="3">
    <mergeCell ref="A22:D22"/>
    <mergeCell ref="A1:D1"/>
    <mergeCell ref="A2:D2"/>
  </mergeCell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xl/worksheets/sheet3.xml><?xml version="1.0" encoding="utf-8"?>
<worksheet xmlns="http://schemas.openxmlformats.org/spreadsheetml/2006/main">
  <sheetPr filterMode="0">
    <outlinePr summaryBelow="1" summaryRight="1"/>
    <pageSetUpPr fitToPage="0"/>
  </sheetPr>
  <dimension ref="A1:E25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cols>
    <col width="30" customWidth="1" style="33" min="1" max="1"/>
    <col width="25" customWidth="1" style="33" min="2" max="3"/>
    <col width="15" customWidth="1" style="33" min="4" max="4"/>
    <col width="40" customWidth="1" style="33" min="5" max="5"/>
  </cols>
  <sheetData>
    <row r="1" ht="30" customHeight="1" s="34">
      <c r="A1" s="58" t="inlineStr">
        <is>
          <t>PACT Act Presumptive Conditions Reference Table</t>
        </is>
      </c>
    </row>
    <row r="2" ht="24.75" customHeight="1" s="34">
      <c r="A2" s="67" t="inlineStr">
        <is>
          <t>Enter your VA-rated condition name</t>
        </is>
      </c>
    </row>
    <row r="3">
      <c r="A3" s="69" t="inlineStr">
        <is>
          <t>Common conditions covered under the PACT Act presumptive conditions list with typical VA ratings</t>
        </is>
      </c>
    </row>
    <row r="4" ht="30" customHeight="1" s="34"/>
    <row r="5" ht="15" customHeight="1" s="34">
      <c r="A5" s="59" t="inlineStr">
        <is>
          <t>Condition Name</t>
        </is>
      </c>
      <c r="B5" s="59" t="inlineStr">
        <is>
          <t>Exposure Type</t>
        </is>
      </c>
      <c r="C5" s="59" t="inlineStr">
        <is>
          <t>Typical VA Rating Range</t>
        </is>
      </c>
      <c r="D5" s="59" t="inlineStr">
        <is>
          <t>Diagnostic Code</t>
        </is>
      </c>
      <c r="E5" s="59" t="inlineStr">
        <is>
          <t>Notes</t>
        </is>
      </c>
    </row>
    <row r="6" ht="15" customHeight="1" s="34">
      <c r="A6" s="66" t="inlineStr">
        <is>
          <t>Sinusitis</t>
        </is>
      </c>
      <c r="B6" s="50" t="inlineStr">
        <is>
          <t>Burn Pit</t>
        </is>
      </c>
      <c r="C6" s="50" t="inlineStr">
        <is>
          <t>0-50%</t>
        </is>
      </c>
      <c r="D6" s="50" t="inlineStr">
        <is>
          <t>6503</t>
        </is>
      </c>
      <c r="E6" s="66" t="inlineStr">
        <is>
          <t>Chronic sinusitis from burn pit exposure</t>
        </is>
      </c>
    </row>
    <row r="7" ht="15" customHeight="1" s="34">
      <c r="A7" s="66" t="inlineStr">
        <is>
          <t>Rhinitis</t>
        </is>
      </c>
      <c r="B7" s="50" t="inlineStr">
        <is>
          <t>Burn Pit</t>
        </is>
      </c>
      <c r="C7" s="50" t="inlineStr">
        <is>
          <t>0-30%</t>
        </is>
      </c>
      <c r="D7" s="50" t="inlineStr">
        <is>
          <t>6507</t>
        </is>
      </c>
      <c r="E7" s="66" t="inlineStr">
        <is>
          <t>Chronic rhinitis from burn pit exposure</t>
        </is>
      </c>
    </row>
    <row r="8" ht="15" customHeight="1" s="34">
      <c r="A8" s="66" t="inlineStr">
        <is>
          <t>Asthma</t>
        </is>
      </c>
      <c r="B8" s="50" t="inlineStr">
        <is>
          <t>Burn Pit</t>
        </is>
      </c>
      <c r="C8" s="50" t="inlineStr">
        <is>
          <t>0-100%</t>
        </is>
      </c>
      <c r="D8" s="50" t="inlineStr">
        <is>
          <t>6602</t>
        </is>
      </c>
      <c r="E8" s="66" t="inlineStr">
        <is>
          <t>Asthma exacerbated by burn pit exposure</t>
        </is>
      </c>
    </row>
    <row r="9" ht="15" customHeight="1" s="34">
      <c r="A9" s="66" t="inlineStr">
        <is>
          <t>Constrictive Bronchiolitis</t>
        </is>
      </c>
      <c r="B9" s="50" t="inlineStr">
        <is>
          <t>Burn Pit</t>
        </is>
      </c>
      <c r="C9" s="50" t="inlineStr">
        <is>
          <t>0-100%</t>
        </is>
      </c>
      <c r="D9" s="50" t="inlineStr">
        <is>
          <t>6606</t>
        </is>
      </c>
      <c r="E9" s="66" t="inlineStr">
        <is>
          <t>Severe airway obstruction</t>
        </is>
      </c>
    </row>
    <row r="10" ht="15" customHeight="1" s="34">
      <c r="A10" s="66" t="inlineStr">
        <is>
          <t>COPD</t>
        </is>
      </c>
      <c r="B10" s="50" t="inlineStr">
        <is>
          <t>Burn Pit</t>
        </is>
      </c>
      <c r="C10" s="50" t="inlineStr">
        <is>
          <t>0-100%</t>
        </is>
      </c>
      <c r="D10" s="50" t="inlineStr">
        <is>
          <t>6610</t>
        </is>
      </c>
      <c r="E10" s="66" t="inlineStr">
        <is>
          <t>Chronic obstructive pulmonary disease</t>
        </is>
      </c>
    </row>
    <row r="11" ht="15" customHeight="1" s="34">
      <c r="A11" s="66" t="inlineStr">
        <is>
          <t>Pulmonary Fibrosis</t>
        </is>
      </c>
      <c r="B11" s="50" t="inlineStr">
        <is>
          <t>Burn Pit</t>
        </is>
      </c>
      <c r="C11" s="50" t="inlineStr">
        <is>
          <t>0-100%</t>
        </is>
      </c>
      <c r="D11" s="50" t="inlineStr">
        <is>
          <t>6617</t>
        </is>
      </c>
      <c r="E11" s="66" t="inlineStr">
        <is>
          <t>Lung scarring from inhalation exposure</t>
        </is>
      </c>
    </row>
    <row r="12" ht="15" customHeight="1" s="34">
      <c r="A12" s="66" t="inlineStr">
        <is>
          <t>Lung Cancer</t>
        </is>
      </c>
      <c r="B12" s="50" t="inlineStr">
        <is>
          <t>Burn Pit</t>
        </is>
      </c>
      <c r="C12" s="50" t="inlineStr">
        <is>
          <t>100%</t>
        </is>
      </c>
      <c r="D12" s="50" t="inlineStr">
        <is>
          <t>6800</t>
        </is>
      </c>
      <c r="E12" s="66" t="inlineStr">
        <is>
          <t>Presumed from burn pit exposure</t>
        </is>
      </c>
    </row>
    <row r="13" ht="15" customHeight="1" s="34">
      <c r="A13" s="66" t="inlineStr">
        <is>
          <t>Ischemic Heart Disease</t>
        </is>
      </c>
      <c r="B13" s="50" t="inlineStr">
        <is>
          <t>Agent Orange</t>
        </is>
      </c>
      <c r="C13" s="50" t="inlineStr">
        <is>
          <t>0-100%</t>
        </is>
      </c>
      <c r="D13" s="50" t="inlineStr">
        <is>
          <t>7001</t>
        </is>
      </c>
      <c r="E13" s="66" t="inlineStr">
        <is>
          <t>Heart disease from Agent Orange</t>
        </is>
      </c>
    </row>
    <row r="14" ht="15" customHeight="1" s="34">
      <c r="A14" s="66" t="inlineStr">
        <is>
          <t>Type 2 Diabetes Mellitus</t>
        </is>
      </c>
      <c r="B14" s="50" t="inlineStr">
        <is>
          <t>Agent Orange</t>
        </is>
      </c>
      <c r="C14" s="50" t="inlineStr">
        <is>
          <t>0-100%</t>
        </is>
      </c>
      <c r="D14" s="50" t="inlineStr">
        <is>
          <t>7913</t>
        </is>
      </c>
      <c r="E14" s="66" t="inlineStr">
        <is>
          <t>Presumed from Agent Orange exposure</t>
        </is>
      </c>
    </row>
    <row r="15" ht="15" customHeight="1" s="34">
      <c r="A15" s="66" t="inlineStr">
        <is>
          <t>Prostate Cancer</t>
        </is>
      </c>
      <c r="B15" s="50" t="inlineStr">
        <is>
          <t>Agent Orange</t>
        </is>
      </c>
      <c r="C15" s="50" t="inlineStr">
        <is>
          <t>100%</t>
        </is>
      </c>
      <c r="D15" s="50" t="inlineStr">
        <is>
          <t>7613</t>
        </is>
      </c>
      <c r="E15" s="66" t="inlineStr">
        <is>
          <t>Presumed from Agent Orange exposure</t>
        </is>
      </c>
    </row>
    <row r="16" ht="15" customHeight="1" s="34">
      <c r="A16" s="66" t="inlineStr">
        <is>
          <t>Bladder Cancer</t>
        </is>
      </c>
      <c r="B16" s="50" t="inlineStr">
        <is>
          <t>Agent Orange</t>
        </is>
      </c>
      <c r="C16" s="50" t="inlineStr">
        <is>
          <t>100%</t>
        </is>
      </c>
      <c r="D16" s="50" t="inlineStr">
        <is>
          <t>7630</t>
        </is>
      </c>
      <c r="E16" s="66" t="inlineStr">
        <is>
          <t>Presumed from Agent Orange exposure</t>
        </is>
      </c>
    </row>
    <row r="17" ht="15" customHeight="1" s="34">
      <c r="A17" s="66" t="inlineStr">
        <is>
          <t>Parkinsonism</t>
        </is>
      </c>
      <c r="B17" s="50" t="inlineStr">
        <is>
          <t>Agent Orange</t>
        </is>
      </c>
      <c r="C17" s="50" t="inlineStr">
        <is>
          <t>0-100%</t>
        </is>
      </c>
      <c r="D17" s="50" t="inlineStr">
        <is>
          <t>8012</t>
        </is>
      </c>
      <c r="E17" s="66" t="inlineStr">
        <is>
          <t>Neurological condition</t>
        </is>
      </c>
    </row>
    <row r="18" ht="15" customHeight="1" s="34">
      <c r="A18" s="66" t="inlineStr">
        <is>
          <t>Hypertension</t>
        </is>
      </c>
      <c r="B18" s="50" t="inlineStr">
        <is>
          <t>Agent Orange</t>
        </is>
      </c>
      <c r="C18" s="50" t="inlineStr">
        <is>
          <t>0-60%</t>
        </is>
      </c>
      <c r="D18" s="50" t="inlineStr">
        <is>
          <t>7101</t>
        </is>
      </c>
      <c r="E18" s="66" t="inlineStr">
        <is>
          <t>High blood pressure from Agent Orange</t>
        </is>
      </c>
    </row>
    <row r="19" ht="15" customHeight="1" s="34">
      <c r="A19" s="66" t="inlineStr">
        <is>
          <t>Kidney Cancer</t>
        </is>
      </c>
      <c r="B19" s="50" t="inlineStr">
        <is>
          <t>Agent Orange</t>
        </is>
      </c>
      <c r="C19" s="50" t="inlineStr">
        <is>
          <t>100%</t>
        </is>
      </c>
      <c r="D19" s="50" t="inlineStr">
        <is>
          <t>7640</t>
        </is>
      </c>
      <c r="E19" s="66" t="inlineStr">
        <is>
          <t>Presumed from Agent Orange exposure</t>
        </is>
      </c>
    </row>
    <row r="20" ht="15" customHeight="1" s="34">
      <c r="A20" s="66" t="inlineStr">
        <is>
          <t>Lymphoma</t>
        </is>
      </c>
      <c r="B20" s="50" t="inlineStr">
        <is>
          <t>Agent Orange</t>
        </is>
      </c>
      <c r="C20" s="50" t="inlineStr">
        <is>
          <t>100%</t>
        </is>
      </c>
      <c r="D20" s="50" t="inlineStr">
        <is>
          <t>6627</t>
        </is>
      </c>
      <c r="E20" s="66" t="inlineStr">
        <is>
          <t>Non-Hodgkin's lymphoma presumed</t>
        </is>
      </c>
    </row>
    <row r="21" ht="15" customHeight="1" s="34">
      <c r="A21" s="66" t="inlineStr">
        <is>
          <t>Laryngeal Cancer</t>
        </is>
      </c>
      <c r="B21" s="50" t="inlineStr">
        <is>
          <t>Agent Orange</t>
        </is>
      </c>
      <c r="C21" s="50" t="inlineStr">
        <is>
          <t>100%</t>
        </is>
      </c>
      <c r="D21" s="50" t="inlineStr">
        <is>
          <t>6654</t>
        </is>
      </c>
      <c r="E21" s="66" t="inlineStr">
        <is>
          <t>Cancer of the larynx</t>
        </is>
      </c>
    </row>
    <row r="22" ht="15" customHeight="1" s="34">
      <c r="A22" s="66" t="inlineStr">
        <is>
          <t>Lung Cancer (Agent Orange)</t>
        </is>
      </c>
      <c r="B22" s="50" t="inlineStr">
        <is>
          <t>Agent Orange</t>
        </is>
      </c>
      <c r="C22" s="50" t="inlineStr">
        <is>
          <t>100%</t>
        </is>
      </c>
      <c r="D22" s="50" t="inlineStr">
        <is>
          <t>6800</t>
        </is>
      </c>
      <c r="E22" s="66" t="inlineStr">
        <is>
          <t>Presumed from Agent Orange exposure</t>
        </is>
      </c>
    </row>
    <row r="23" ht="15" customHeight="1" s="34">
      <c r="A23" s="66" t="inlineStr">
        <is>
          <t>Melanoma</t>
        </is>
      </c>
      <c r="B23" s="50" t="inlineStr">
        <is>
          <t>Agent Orange</t>
        </is>
      </c>
      <c r="C23" s="50" t="inlineStr">
        <is>
          <t>100%</t>
        </is>
      </c>
      <c r="D23" s="50" t="inlineStr">
        <is>
          <t>7920</t>
        </is>
      </c>
      <c r="E23" s="66" t="inlineStr">
        <is>
          <t>Skin cancer from exposure</t>
        </is>
      </c>
    </row>
    <row r="24" ht="15" customHeight="1" s="34">
      <c r="A24" s="66" t="inlineStr">
        <is>
          <t>Radiation Exposure Effects</t>
        </is>
      </c>
      <c r="B24" s="50" t="inlineStr">
        <is>
          <t>Radiation</t>
        </is>
      </c>
      <c r="C24" s="50" t="inlineStr">
        <is>
          <t>0-100%</t>
        </is>
      </c>
      <c r="D24" s="50" t="inlineStr">
        <is>
          <t>Various</t>
        </is>
      </c>
      <c r="E24" s="66" t="inlineStr">
        <is>
          <t>VA evaluates based on dose and effects</t>
        </is>
      </c>
    </row>
    <row r="25">
      <c r="A25" s="66" t="inlineStr">
        <is>
          <t>Water Contamination - TCE/PCE</t>
        </is>
      </c>
      <c r="B25" s="50" t="inlineStr">
        <is>
          <t>Water Contamination</t>
        </is>
      </c>
      <c r="C25" s="50" t="inlineStr">
        <is>
          <t>0-100%</t>
        </is>
      </c>
      <c r="D25" s="50" t="inlineStr">
        <is>
          <t>Various</t>
        </is>
      </c>
      <c r="E25" s="66" t="inlineStr">
        <is>
          <t>Kidney disease, SCL, liver disease</t>
        </is>
      </c>
    </row>
  </sheetData>
  <mergeCells count="2">
    <mergeCell ref="A2:E2"/>
    <mergeCell ref="A1:E1"/>
  </mergeCells>
  <dataValidations count="1">
    <dataValidation sqref="B5:B24" showDropDown="0" showInputMessage="0" showErrorMessage="0" allowBlank="1" type="list" errorStyle="stop" operator="between">
      <formula1>"Burn Pit,Agent Orange,Radiation,Water Contamination,Other"</formula1>
      <formula2>0</formula2>
    </dataValidation>
  </dataValidations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xl/worksheets/sheet4.xml><?xml version="1.0" encoding="utf-8"?>
<worksheet xmlns="http://schemas.openxmlformats.org/spreadsheetml/2006/main">
  <sheetPr filterMode="0">
    <outlinePr summaryBelow="1" summaryRight="1"/>
    <pageSetUpPr fitToPage="0"/>
  </sheetPr>
  <dimension ref="A1:C15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0" zeroHeight="0" outlineLevelRow="0"/>
  <sheetData>
    <row r="1"/>
    <row r="2"/>
    <row r="5" ht="15" customHeight="1" s="34">
      <c r="A5" s="33" t="n">
        <v>10</v>
      </c>
      <c r="B5" s="33" t="n">
        <v>175</v>
      </c>
      <c r="C5" s="33" t="n">
        <v>0</v>
      </c>
    </row>
    <row r="6" ht="15" customHeight="1" s="34">
      <c r="A6" s="33" t="n">
        <v>20</v>
      </c>
      <c r="B6" s="33" t="n">
        <v>345</v>
      </c>
      <c r="C6" s="33" t="n">
        <v>0</v>
      </c>
    </row>
    <row r="7" ht="15" customHeight="1" s="34">
      <c r="A7" s="33" t="n">
        <v>30</v>
      </c>
      <c r="B7" s="33" t="n">
        <v>534</v>
      </c>
      <c r="C7" s="33" t="n">
        <v>597</v>
      </c>
    </row>
    <row r="8" ht="15" customHeight="1" s="34">
      <c r="A8" s="33" t="n">
        <v>40</v>
      </c>
      <c r="B8" s="33" t="n">
        <v>769</v>
      </c>
      <c r="C8" s="33" t="n">
        <v>854</v>
      </c>
    </row>
    <row r="9" ht="15" customHeight="1" s="34">
      <c r="A9" s="33" t="n">
        <v>50</v>
      </c>
      <c r="B9" s="33" t="n">
        <v>1095</v>
      </c>
      <c r="C9" s="33" t="n">
        <v>1212</v>
      </c>
    </row>
    <row r="10" ht="15" customHeight="1" s="34">
      <c r="A10" s="33" t="n">
        <v>60</v>
      </c>
      <c r="B10" s="33" t="n">
        <v>1386</v>
      </c>
      <c r="C10" s="33" t="n">
        <v>1524</v>
      </c>
    </row>
    <row r="11" ht="15" customHeight="1" s="34">
      <c r="A11" s="33" t="n">
        <v>70</v>
      </c>
      <c r="B11" s="33" t="n">
        <v>1747</v>
      </c>
      <c r="C11" s="33" t="n">
        <v>1908</v>
      </c>
    </row>
    <row r="12" ht="15" customHeight="1" s="34">
      <c r="A12" s="33" t="n">
        <v>80</v>
      </c>
      <c r="B12" s="33" t="n">
        <v>2030</v>
      </c>
      <c r="C12" s="33" t="n">
        <v>2213</v>
      </c>
    </row>
    <row r="13" ht="15" customHeight="1" s="34">
      <c r="A13" s="33" t="n">
        <v>90</v>
      </c>
      <c r="B13" s="33" t="n">
        <v>2282</v>
      </c>
      <c r="C13" s="33" t="n">
        <v>2487</v>
      </c>
    </row>
    <row r="14" ht="15" customHeight="1" s="34">
      <c r="A14" s="33" t="n">
        <v>100</v>
      </c>
      <c r="B14" s="33" t="n">
        <v>3808</v>
      </c>
      <c r="C14" s="33" t="n">
        <v>3946</v>
      </c>
    </row>
    <row r="15" ht="15" customHeight="1" s="34">
      <c r="A15" s="33" t="n">
        <v>0</v>
      </c>
      <c r="B15" s="33" t="n">
        <v>0</v>
      </c>
      <c r="C15" s="33" t="n">
        <v>0</v>
      </c>
    </row>
  </sheetData>
  <printOptions horizontalCentered="0" verticalCentered="0" headings="0" gridLines="0" gridLinesSet="1"/>
  <pageMargins left="0.75" right="0.75" top="1" bottom="1" header="0.511811023622047" footer="0.511811023622047"/>
  <pageSetup orientation="portrait" paperSize="9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:language xmlns:dc="http://purl.org/dc/elements/1.1/">en-US</dc:language>
  <dcterms:created xmlns:dcterms="http://purl.org/dc/terms/" xmlns:xsi="http://www.w3.org/2001/XMLSchema-instance" xsi:type="dcterms:W3CDTF">2026-04-13T23:34:35Z</dcterms:created>
  <dcterms:modified xmlns:dcterms="http://purl.org/dc/terms/" xmlns:xsi="http://www.w3.org/2001/XMLSchema-instance" xsi:type="dcterms:W3CDTF">2026-04-14T04:21:03Z</dcterms:modified>
  <cp:revision>0</cp:revision>
</cp:coreProperties>
</file>