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Rating Type Identifier" sheetId="1" state="visible" r:id="rId1"/>
    <sheet xmlns:r="http://schemas.openxmlformats.org/officeDocument/2006/relationships" name="2026 Compensation Rates" sheetId="2" state="visible" r:id="rId2"/>
    <sheet xmlns:r="http://schemas.openxmlformats.org/officeDocument/2006/relationships" name="VA Home Loan Calculator" sheetId="3" state="visible" r:id="rId3"/>
    <sheet xmlns:r="http://schemas.openxmlformats.org/officeDocument/2006/relationships" name="Benefits Stacking Summary" sheetId="4" state="visible" r:id="rId4"/>
  </sheets>
  <definedNames/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2">
    <numFmt numFmtId="164" formatCode="\$#,##0.00"/>
    <numFmt numFmtId="165" formatCode="0.0%"/>
  </numFmts>
  <fonts count="13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FFFFFF"/>
      <sz val="14"/>
    </font>
    <font>
      <name val="Arial"/>
      <charset val="1"/>
      <family val="0"/>
      <i val="1"/>
      <sz val="10"/>
    </font>
    <font>
      <name val="Arial"/>
      <charset val="1"/>
      <family val="0"/>
      <b val="1"/>
      <sz val="10"/>
    </font>
    <font>
      <name val="Arial"/>
      <charset val="1"/>
      <family val="0"/>
      <sz val="10"/>
    </font>
    <font>
      <name val="Arial"/>
      <charset val="1"/>
      <family val="0"/>
      <color rgb="FF0000FF"/>
      <sz val="10"/>
    </font>
    <font>
      <name val="Arial"/>
      <charset val="1"/>
      <family val="0"/>
      <b val="1"/>
      <color rgb="FFFFFFFF"/>
      <sz val="11"/>
    </font>
    <font>
      <name val="Arial"/>
      <charset val="1"/>
      <family val="0"/>
      <b val="1"/>
      <color rgb="FFFFFFFF"/>
      <sz val="10"/>
    </font>
    <font>
      <i val="1"/>
      <color rgb="000066CC"/>
      <sz val="10"/>
    </font>
    <font>
      <i val="1"/>
      <color rgb="000066CC"/>
      <sz val="9"/>
    </font>
  </fonts>
  <fills count="9">
    <fill>
      <patternFill/>
    </fill>
    <fill>
      <patternFill patternType="gray125"/>
    </fill>
    <fill>
      <patternFill patternType="solid">
        <fgColor rgb="FF1A1A2E"/>
        <bgColor rgb="FF0F3460"/>
      </patternFill>
    </fill>
    <fill>
      <patternFill patternType="solid">
        <fgColor rgb="FFFFFF00"/>
        <bgColor rgb="FFFFFF00"/>
      </patternFill>
    </fill>
    <fill>
      <patternFill patternType="solid">
        <fgColor rgb="FF2D6A4F"/>
        <bgColor rgb="FF008080"/>
      </patternFill>
    </fill>
    <fill>
      <patternFill patternType="solid">
        <fgColor rgb="FF0F3460"/>
        <bgColor rgb="FF1A1A2E"/>
      </patternFill>
    </fill>
    <fill>
      <patternFill patternType="solid">
        <fgColor rgb="FFE94560"/>
        <bgColor rgb="FF993366"/>
      </patternFill>
    </fill>
    <fill>
      <patternFill patternType="solid">
        <fgColor rgb="00F2F2F2"/>
        <bgColor rgb="00F2F2F2"/>
      </patternFill>
    </fill>
    <fill>
      <patternFill patternType="solid">
        <fgColor rgb="00FFFDE7"/>
        <bgColor rgb="00FFFDE7"/>
      </patternFill>
    </fill>
  </fills>
  <borders count="1">
    <border>
      <left/>
      <right/>
      <top/>
      <bottom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2">
    <xf numFmtId="0" fontId="0" fillId="0" borderId="0" applyAlignment="1" pivotButton="0" quotePrefix="0" xfId="0">
      <alignment horizontal="general" vertical="bottom"/>
    </xf>
    <xf numFmtId="0" fontId="0" fillId="0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center" vertical="bottom"/>
    </xf>
    <xf numFmtId="0" fontId="5" fillId="0" borderId="0" applyAlignment="1" pivotButton="0" quotePrefix="0" xfId="0">
      <alignment horizontal="general" vertical="bottom"/>
    </xf>
    <xf numFmtId="0" fontId="6" fillId="0" borderId="0" applyAlignment="1" pivotButton="0" quotePrefix="0" xfId="0">
      <alignment horizontal="general" vertical="bottom"/>
    </xf>
    <xf numFmtId="0" fontId="7" fillId="0" borderId="0" applyAlignment="1" pivotButton="0" quotePrefix="0" xfId="0">
      <alignment horizontal="general" vertical="bottom" wrapText="1"/>
    </xf>
    <xf numFmtId="0" fontId="8" fillId="3" borderId="0" applyAlignment="1" pivotButton="0" quotePrefix="0" xfId="0">
      <alignment horizontal="general" vertical="bottom"/>
    </xf>
    <xf numFmtId="0" fontId="9" fillId="4" borderId="0" applyAlignment="1" pivotButton="0" quotePrefix="0" xfId="0">
      <alignment horizontal="general" vertical="bottom"/>
    </xf>
    <xf numFmtId="0" fontId="9" fillId="4" borderId="0" applyAlignment="1" pivotButton="0" quotePrefix="0" xfId="0">
      <alignment horizontal="general" vertical="bottom"/>
    </xf>
    <xf numFmtId="0" fontId="10" fillId="5" borderId="0" applyAlignment="1" pivotButton="0" quotePrefix="0" xfId="0">
      <alignment horizontal="center" vertical="bottom"/>
    </xf>
    <xf numFmtId="0" fontId="7" fillId="0" borderId="0" applyAlignment="1" pivotButton="0" quotePrefix="0" xfId="0">
      <alignment horizontal="center" vertical="bottom"/>
    </xf>
    <xf numFmtId="164" fontId="7" fillId="0" borderId="0" applyAlignment="1" pivotButton="0" quotePrefix="0" xfId="0">
      <alignment horizontal="general" vertical="bottom"/>
    </xf>
    <xf numFmtId="164" fontId="6" fillId="0" borderId="0" applyAlignment="1" pivotButton="0" quotePrefix="0" xfId="0">
      <alignment horizontal="general" vertical="bottom"/>
    </xf>
    <xf numFmtId="164" fontId="8" fillId="3" borderId="0" applyAlignment="1" pivotButton="0" quotePrefix="0" xfId="0">
      <alignment horizontal="general" vertical="bottom"/>
    </xf>
    <xf numFmtId="165" fontId="7" fillId="0" borderId="0" applyAlignment="1" pivotButton="0" quotePrefix="0" xfId="0">
      <alignment horizontal="general" vertical="bottom"/>
    </xf>
    <xf numFmtId="10" fontId="7" fillId="0" borderId="0" applyAlignment="1" pivotButton="0" quotePrefix="0" xfId="0">
      <alignment horizontal="general" vertical="bottom"/>
    </xf>
    <xf numFmtId="10" fontId="8" fillId="3" borderId="0" applyAlignment="1" pivotButton="0" quotePrefix="0" xfId="0">
      <alignment horizontal="general" vertical="bottom"/>
    </xf>
    <xf numFmtId="0" fontId="9" fillId="5" borderId="0" applyAlignment="1" pivotButton="0" quotePrefix="0" xfId="0">
      <alignment horizontal="general" vertical="bottom"/>
    </xf>
    <xf numFmtId="164" fontId="9" fillId="4" borderId="0" applyAlignment="1" pivotButton="0" quotePrefix="0" xfId="0">
      <alignment horizontal="general" vertical="bottom"/>
    </xf>
    <xf numFmtId="0" fontId="9" fillId="6" borderId="0" applyAlignment="1" pivotButton="0" quotePrefix="0" xfId="0">
      <alignment horizontal="general" vertical="bottom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2" borderId="0" applyAlignment="1" pivotButton="0" quotePrefix="0" xfId="0">
      <alignment horizontal="center" vertical="bottom"/>
    </xf>
    <xf numFmtId="0" fontId="11" fillId="7" borderId="0" applyAlignment="1" pivotButton="0" quotePrefix="0" xfId="0">
      <alignment vertical="top" wrapText="1"/>
    </xf>
    <xf numFmtId="0" fontId="5" fillId="0" borderId="0" applyAlignment="1" pivotButton="0" quotePrefix="0" xfId="0">
      <alignment horizontal="general" vertical="bottom"/>
    </xf>
    <xf numFmtId="0" fontId="6" fillId="0" borderId="0" applyAlignment="1" pivotButton="0" quotePrefix="0" xfId="0">
      <alignment horizontal="general" vertical="bottom"/>
    </xf>
    <xf numFmtId="0" fontId="7" fillId="0" borderId="0" applyAlignment="1" pivotButton="0" quotePrefix="0" xfId="0">
      <alignment horizontal="general" vertical="bottom" wrapText="1"/>
    </xf>
    <xf numFmtId="0" fontId="8" fillId="3" borderId="0" applyAlignment="1" pivotButton="0" quotePrefix="0" xfId="0">
      <alignment horizontal="general" vertical="bottom"/>
    </xf>
    <xf numFmtId="0" fontId="9" fillId="4" borderId="0" applyAlignment="1" pivotButton="0" quotePrefix="0" xfId="0">
      <alignment horizontal="general" vertical="bottom"/>
    </xf>
    <xf numFmtId="0" fontId="10" fillId="5" borderId="0" applyAlignment="1" pivotButton="0" quotePrefix="0" xfId="0">
      <alignment horizontal="center" vertical="bottom"/>
    </xf>
    <xf numFmtId="0" fontId="7" fillId="0" borderId="0" applyAlignment="1" pivotButton="0" quotePrefix="0" xfId="0">
      <alignment horizontal="center" vertical="bottom"/>
    </xf>
    <xf numFmtId="164" fontId="7" fillId="0" borderId="0" applyAlignment="1" pivotButton="0" quotePrefix="0" xfId="0">
      <alignment horizontal="general" vertical="bottom"/>
    </xf>
    <xf numFmtId="164" fontId="6" fillId="0" borderId="0" applyAlignment="1" pivotButton="0" quotePrefix="0" xfId="0">
      <alignment horizontal="general" vertical="bottom"/>
    </xf>
    <xf numFmtId="164" fontId="8" fillId="3" borderId="0" applyAlignment="1" pivotButton="0" quotePrefix="0" xfId="0">
      <alignment horizontal="general" vertical="bottom"/>
    </xf>
    <xf numFmtId="165" fontId="7" fillId="0" borderId="0" applyAlignment="1" pivotButton="0" quotePrefix="0" xfId="0">
      <alignment horizontal="general" vertical="bottom"/>
    </xf>
    <xf numFmtId="10" fontId="7" fillId="0" borderId="0" applyAlignment="1" pivotButton="0" quotePrefix="0" xfId="0">
      <alignment horizontal="general" vertical="bottom"/>
    </xf>
    <xf numFmtId="10" fontId="8" fillId="3" borderId="0" applyAlignment="1" pivotButton="0" quotePrefix="0" xfId="0">
      <alignment horizontal="general" vertical="bottom"/>
    </xf>
    <xf numFmtId="0" fontId="9" fillId="5" borderId="0" applyAlignment="1" pivotButton="0" quotePrefix="0" xfId="0">
      <alignment horizontal="general" vertical="bottom"/>
    </xf>
    <xf numFmtId="164" fontId="9" fillId="4" borderId="0" applyAlignment="1" pivotButton="0" quotePrefix="0" xfId="0">
      <alignment horizontal="general" vertical="bottom"/>
    </xf>
    <xf numFmtId="0" fontId="9" fillId="6" borderId="0" applyAlignment="1" pivotButton="0" quotePrefix="0" xfId="0">
      <alignment horizontal="general" vertical="bottom"/>
    </xf>
    <xf numFmtId="0" fontId="12" fillId="7" borderId="0" applyAlignment="1" pivotButton="0" quotePrefix="0" xfId="0">
      <alignment vertical="top" wrapText="1"/>
    </xf>
    <xf numFmtId="0" fontId="5" fillId="8" borderId="0" applyAlignment="1" pivotButton="0" quotePrefix="0" xfId="0">
      <alignment horizontal="general" vertical="bottom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2D6A4F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E94560"/>
      <rgbColor rgb="FF666699"/>
      <rgbColor rgb="FF969696"/>
      <rgbColor rgb="FF0F3460"/>
      <rgbColor rgb="FF339966"/>
      <rgbColor rgb="FF003300"/>
      <rgbColor rgb="FF333300"/>
      <rgbColor rgb="FF993300"/>
      <rgbColor rgb="FF993366"/>
      <rgbColor rgb="FF333399"/>
      <rgbColor rgb="FF1A1A2E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D14"/>
  <sheetViews>
    <sheetView showFormulas="0" showGridLines="1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15" customWidth="1" style="20" min="1" max="1"/>
    <col width="50" customWidth="1" style="20" min="2" max="2"/>
    <col width="15" customWidth="1" style="20" min="3" max="4"/>
  </cols>
  <sheetData>
    <row r="1" ht="24.75" customHeight="1" s="21">
      <c r="A1" s="22" t="inlineStr">
        <is>
          <t>VA Rating Type Identifier</t>
        </is>
      </c>
    </row>
    <row r="2" ht="15" customHeight="1" s="21">
      <c r="A2" s="40" t="inlineStr">
        <is>
          <t>Enter type or category</t>
        </is>
      </c>
    </row>
    <row r="3">
      <c r="A3" s="41" t="inlineStr">
        <is>
          <t>Answer the questions below to determine your rating type</t>
        </is>
      </c>
    </row>
    <row r="4" ht="30" customHeight="1" s="21"/>
    <row r="5" ht="15" customHeight="1" s="21">
      <c r="A5" s="25" t="inlineStr">
        <is>
          <t>Question 1:</t>
        </is>
      </c>
      <c r="B5" s="26" t="inlineStr">
        <is>
          <t>Does your rating decision contain 'TDIU', 'Total Disability based on Individual Unemployability', or '38 CFR 4.16'?</t>
        </is>
      </c>
    </row>
    <row r="6">
      <c r="A6" s="20" t="inlineStr">
        <is>
          <t>Answer:</t>
        </is>
      </c>
      <c r="B6" s="27" t="inlineStr">
        <is>
          <t>Yes</t>
        </is>
      </c>
    </row>
    <row r="7" ht="24.75" customHeight="1" s="21"/>
    <row r="8" ht="15" customHeight="1" s="21">
      <c r="A8" s="25" t="inlineStr">
        <is>
          <t>Question 2:</t>
        </is>
      </c>
      <c r="B8" s="26" t="inlineStr">
        <is>
          <t>Does your combined rating show '100%' in the Combined Evaluation section?</t>
        </is>
      </c>
    </row>
    <row r="9">
      <c r="A9" s="20" t="inlineStr">
        <is>
          <t>Answer:</t>
        </is>
      </c>
      <c r="B9" s="27" t="inlineStr">
        <is>
          <t>Yes</t>
        </is>
      </c>
    </row>
    <row r="10" ht="24.75" customHeight="1" s="21"/>
    <row r="11" ht="15" customHeight="1" s="21">
      <c r="A11" s="25" t="inlineStr">
        <is>
          <t>Question 3:</t>
        </is>
      </c>
      <c r="B11" s="26" t="inlineStr">
        <is>
          <t>Does the decision reference 'schedular' or list individual conditions combining to 100%?</t>
        </is>
      </c>
    </row>
    <row r="12">
      <c r="A12" s="20" t="inlineStr">
        <is>
          <t>Answer:</t>
        </is>
      </c>
      <c r="B12" s="27" t="inlineStr">
        <is>
          <t>Yes</t>
        </is>
      </c>
    </row>
    <row r="13" ht="15" customHeight="1" s="21"/>
    <row r="14">
      <c r="A14" s="28" t="inlineStr">
        <is>
          <t>Your Rating Type:</t>
        </is>
      </c>
      <c r="B14" s="28">
        <f>IF(B5="Yes",IF(B8="No","TDIU — SGA threshold applies ($1,620/mo in 2026)","SCHEDULAR 100% — No earning restrictions"),IF(B8="Yes","SCHEDULAR 100% — No earning restrictions","REVIEW WITH VSO — Rating type unclear"))</f>
        <v/>
      </c>
    </row>
  </sheetData>
  <mergeCells count="6">
    <mergeCell ref="B10:D10"/>
    <mergeCell ref="A1:D1"/>
    <mergeCell ref="B4:D4"/>
    <mergeCell ref="B13:D13"/>
    <mergeCell ref="A2:D2"/>
    <mergeCell ref="B7:D7"/>
  </mergeCell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2.xml><?xml version="1.0" encoding="utf-8"?>
<worksheet xmlns="http://schemas.openxmlformats.org/spreadsheetml/2006/main">
  <sheetPr filterMode="0">
    <outlinePr summaryBelow="1" summaryRight="1"/>
    <pageSetUpPr fitToPage="0"/>
  </sheetPr>
  <dimension ref="A1:D20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22" customWidth="1" style="20" min="1" max="2"/>
    <col width="20" customWidth="1" style="20" min="3" max="3"/>
  </cols>
  <sheetData>
    <row r="1" ht="24.75" customHeight="1" s="21">
      <c r="A1" s="22" t="inlineStr">
        <is>
          <t>2026 VA Disability Compensation Rates</t>
        </is>
      </c>
    </row>
    <row r="2">
      <c r="A2" s="40" t="inlineStr">
        <is>
          <t>Enter 2026 va disability compensation rates</t>
        </is>
      </c>
      <c r="B2" s="23" t="inlineStr"/>
      <c r="C2" s="23" t="inlineStr"/>
      <c r="D2" s="23" t="inlineStr"/>
    </row>
    <row r="3" ht="15" customHeight="1" s="21"/>
    <row r="4" ht="15" customHeight="1" s="21">
      <c r="A4" s="29" t="inlineStr">
        <is>
          <t>Disability Rating %</t>
        </is>
      </c>
      <c r="B4" s="29" t="inlineStr">
        <is>
          <t>Veteran Alone (Monthly)</t>
        </is>
      </c>
      <c r="C4" s="29" t="inlineStr">
        <is>
          <t>Veteran Alone (Annual)</t>
        </is>
      </c>
    </row>
    <row r="5" ht="15" customHeight="1" s="21">
      <c r="A5" s="30" t="inlineStr">
        <is>
          <t>10%</t>
        </is>
      </c>
      <c r="B5" s="31" t="n">
        <v>175.87</v>
      </c>
      <c r="C5" s="31">
        <f>B4*12</f>
        <v/>
      </c>
    </row>
    <row r="6" ht="15" customHeight="1" s="21">
      <c r="A6" s="30" t="inlineStr">
        <is>
          <t>20%</t>
        </is>
      </c>
      <c r="B6" s="31" t="n">
        <v>347.83</v>
      </c>
      <c r="C6" s="31">
        <f>B5*12</f>
        <v/>
      </c>
    </row>
    <row r="7" ht="15" customHeight="1" s="21">
      <c r="A7" s="30" t="inlineStr">
        <is>
          <t>30%</t>
        </is>
      </c>
      <c r="B7" s="31" t="n">
        <v>538.49</v>
      </c>
      <c r="C7" s="31">
        <f>B6*12</f>
        <v/>
      </c>
    </row>
    <row r="8" ht="15" customHeight="1" s="21">
      <c r="A8" s="30" t="inlineStr">
        <is>
          <t>40%</t>
        </is>
      </c>
      <c r="B8" s="31" t="n">
        <v>775.73</v>
      </c>
      <c r="C8" s="31">
        <f>B7*12</f>
        <v/>
      </c>
    </row>
    <row r="9" ht="15" customHeight="1" s="21">
      <c r="A9" s="30" t="inlineStr">
        <is>
          <t>50%</t>
        </is>
      </c>
      <c r="B9" s="31" t="n">
        <v>1104.48</v>
      </c>
      <c r="C9" s="31">
        <f>B8*12</f>
        <v/>
      </c>
    </row>
    <row r="10" ht="15" customHeight="1" s="21">
      <c r="A10" s="30" t="inlineStr">
        <is>
          <t>60%</t>
        </is>
      </c>
      <c r="B10" s="31" t="n">
        <v>1398.53</v>
      </c>
      <c r="C10" s="31">
        <f>B9*12</f>
        <v/>
      </c>
    </row>
    <row r="11" ht="15" customHeight="1" s="21">
      <c r="A11" s="30" t="inlineStr">
        <is>
          <t>70%</t>
        </is>
      </c>
      <c r="B11" s="31" t="n">
        <v>1762.71</v>
      </c>
      <c r="C11" s="31">
        <f>B10*12</f>
        <v/>
      </c>
    </row>
    <row r="12" ht="15" customHeight="1" s="21">
      <c r="A12" s="30" t="inlineStr">
        <is>
          <t>80%</t>
        </is>
      </c>
      <c r="B12" s="31" t="n">
        <v>2049.28</v>
      </c>
      <c r="C12" s="31">
        <f>B11*12</f>
        <v/>
      </c>
    </row>
    <row r="13" ht="15" customHeight="1" s="21">
      <c r="A13" s="30" t="inlineStr">
        <is>
          <t>90%</t>
        </is>
      </c>
      <c r="B13" s="31" t="n">
        <v>2302.85</v>
      </c>
      <c r="C13" s="31">
        <f>B12*12</f>
        <v/>
      </c>
    </row>
    <row r="14">
      <c r="A14" s="30" t="inlineStr">
        <is>
          <t>100%</t>
        </is>
      </c>
      <c r="B14" s="31" t="n">
        <v>3938.58</v>
      </c>
      <c r="C14" s="31">
        <f>B13*12</f>
        <v/>
      </c>
    </row>
    <row r="16" ht="15" customHeight="1" s="21"/>
    <row r="17" ht="15" customHeight="1" s="21">
      <c r="A17" s="28" t="inlineStr">
        <is>
          <t>Your Disability Rating Lookup</t>
        </is>
      </c>
    </row>
    <row r="18" ht="15" customHeight="1" s="21">
      <c r="A18" s="20" t="inlineStr">
        <is>
          <t>Enter your Rating %:</t>
        </is>
      </c>
      <c r="B18" s="27" t="inlineStr">
        <is>
          <t>100%</t>
        </is>
      </c>
    </row>
    <row r="19" ht="15" customHeight="1" s="21">
      <c r="A19" s="20" t="inlineStr">
        <is>
          <t>Your Monthly Rate:</t>
        </is>
      </c>
      <c r="B19" s="32">
        <f>VLOOKUP(B17,A4:B13,2,FALSE())</f>
        <v/>
      </c>
    </row>
    <row r="20">
      <c r="A20" s="20" t="inlineStr">
        <is>
          <t>Your Annual Rate:</t>
        </is>
      </c>
      <c r="B20" s="32">
        <f>B18*12</f>
        <v/>
      </c>
    </row>
  </sheetData>
  <mergeCells count="2">
    <mergeCell ref="A1:D1"/>
    <mergeCell ref="A16:C16"/>
  </mergeCell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3.xml><?xml version="1.0" encoding="utf-8"?>
<worksheet xmlns="http://schemas.openxmlformats.org/spreadsheetml/2006/main">
  <sheetPr filterMode="0">
    <outlinePr summaryBelow="1" summaryRight="1"/>
    <pageSetUpPr fitToPage="0"/>
  </sheetPr>
  <dimension ref="A1:D19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40" customWidth="1" style="20" min="1" max="1"/>
    <col width="20" customWidth="1" style="20" min="2" max="2"/>
  </cols>
  <sheetData>
    <row r="1" ht="24.75" customHeight="1" s="21">
      <c r="A1" s="22" t="inlineStr">
        <is>
          <t>VA Home Loan Funding Fee Calculator</t>
        </is>
      </c>
    </row>
    <row r="2">
      <c r="A2" s="40" t="inlineStr">
        <is>
          <t>Auto-calculated VA funding fee</t>
        </is>
      </c>
      <c r="B2" s="23" t="inlineStr"/>
      <c r="C2" s="23" t="inlineStr"/>
      <c r="D2" s="23" t="inlineStr"/>
    </row>
    <row r="3" ht="15" customHeight="1" s="21"/>
    <row r="4" ht="15" customHeight="1" s="21">
      <c r="A4" s="20" t="inlineStr">
        <is>
          <t>Home Purchase Price:</t>
        </is>
      </c>
      <c r="B4" s="33" t="n">
        <v>350000</v>
      </c>
    </row>
    <row r="5" ht="15" customHeight="1" s="21">
      <c r="A5" s="20" t="inlineStr">
        <is>
          <t>Down Payment Amount:</t>
        </is>
      </c>
      <c r="B5" s="33" t="n">
        <v>0</v>
      </c>
    </row>
    <row r="6" ht="15" customHeight="1" s="21">
      <c r="A6" s="20" t="inlineStr">
        <is>
          <t>Down Payment %:</t>
        </is>
      </c>
      <c r="B6" s="34">
        <f>IF(B3=0,0,B4/B3)</f>
        <v/>
      </c>
    </row>
    <row r="7">
      <c r="A7" s="20" t="inlineStr">
        <is>
          <t>First Use or Subsequent?</t>
        </is>
      </c>
      <c r="B7" s="27" t="inlineStr">
        <is>
          <t>First Use</t>
        </is>
      </c>
    </row>
    <row r="8" ht="15" customHeight="1" s="21"/>
    <row r="9" ht="15" customHeight="1" s="21">
      <c r="A9" s="20" t="inlineStr">
        <is>
          <t>Funding Fee % (no down payment):</t>
        </is>
      </c>
      <c r="B9" s="35">
        <f>IF(B6="First Use",2.15%,3.3%)</f>
        <v/>
      </c>
    </row>
    <row r="10" ht="15" customHeight="1" s="21">
      <c r="A10" s="20" t="inlineStr">
        <is>
          <t>Adjusted for Down Payment:</t>
        </is>
      </c>
      <c r="B10" s="35">
        <f>IF(B5&gt;=0.05,B8*0.75,IF(B5&gt;=0.1,B8*0.5,B8))</f>
        <v/>
      </c>
    </row>
    <row r="11">
      <c r="A11" s="20" t="inlineStr">
        <is>
          <t>Funding Fee Amount:</t>
        </is>
      </c>
      <c r="B11" s="32">
        <f>ROUND(B3*B9,2)</f>
        <v/>
      </c>
    </row>
    <row r="12" ht="15" customHeight="1" s="21"/>
    <row r="13" ht="15" customHeight="1" s="21">
      <c r="A13" s="20" t="inlineStr">
        <is>
          <t>100% Disabled Exemption:</t>
        </is>
      </c>
      <c r="B13" s="27" t="inlineStr">
        <is>
          <t>No</t>
        </is>
      </c>
    </row>
    <row r="14" ht="15" customHeight="1" s="21">
      <c r="A14" s="20" t="inlineStr">
        <is>
          <t>Funding Fee Waived:</t>
        </is>
      </c>
      <c r="B14" s="32">
        <f>IF(B12="Yes",B10,0)</f>
        <v/>
      </c>
    </row>
    <row r="15">
      <c r="A15" s="20" t="inlineStr">
        <is>
          <t>Funding Fee You Pay:</t>
        </is>
      </c>
      <c r="B15" s="32">
        <f>B10-B13</f>
        <v/>
      </c>
    </row>
    <row r="16" ht="15" customHeight="1" s="21"/>
    <row r="17" ht="15" customHeight="1" s="21">
      <c r="A17" s="20" t="inlineStr">
        <is>
          <t>Interest Rate (estimated):</t>
        </is>
      </c>
      <c r="B17" s="36" t="n">
        <v>0.065</v>
      </c>
    </row>
    <row r="18" ht="15" customHeight="1" s="21">
      <c r="A18" s="20" t="inlineStr">
        <is>
          <t>Loan Amount (Price + Funding Fee - Down Payment):</t>
        </is>
      </c>
      <c r="B18" s="31">
        <f>B3+B10-B4</f>
        <v/>
      </c>
    </row>
    <row r="19">
      <c r="A19" s="20" t="inlineStr">
        <is>
          <t>Estimated Monthly Payment (P&amp;I, 30-year):</t>
        </is>
      </c>
      <c r="B19" s="32">
        <f>IF(B17=0,0,B17*(B16/12*(1+B16/12)^360)/((1+B16/12)^360-1))</f>
        <v/>
      </c>
    </row>
  </sheetData>
  <mergeCells count="1">
    <mergeCell ref="A1:D1"/>
  </mergeCell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4.xml><?xml version="1.0" encoding="utf-8"?>
<worksheet xmlns="http://schemas.openxmlformats.org/spreadsheetml/2006/main">
  <sheetPr filterMode="0">
    <outlinePr summaryBelow="1" summaryRight="1"/>
    <pageSetUpPr fitToPage="0"/>
  </sheetPr>
  <dimension ref="A1:C24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35" customWidth="1" style="20" min="1" max="1"/>
    <col width="20" customWidth="1" style="20" min="2" max="2"/>
  </cols>
  <sheetData>
    <row r="1" ht="24.75" customHeight="1" s="21">
      <c r="A1" s="22" t="inlineStr">
        <is>
          <t>Total Compensation Summary</t>
        </is>
      </c>
    </row>
    <row r="2">
      <c r="A2" s="40" t="inlineStr">
        <is>
          <t>Auto-calculated total</t>
        </is>
      </c>
      <c r="B2" s="23" t="inlineStr"/>
      <c r="C2" s="23" t="inlineStr"/>
    </row>
    <row r="3" ht="15" customHeight="1" s="21"/>
    <row r="4" ht="15" customHeight="1" s="21">
      <c r="A4" s="20" t="inlineStr">
        <is>
          <t>Your Disability Rating %:</t>
        </is>
      </c>
      <c r="B4" s="27" t="inlineStr">
        <is>
          <t>100%</t>
        </is>
      </c>
    </row>
    <row r="5" ht="15" customHeight="1" s="21">
      <c r="A5" s="20" t="inlineStr">
        <is>
          <t>Rating Type:</t>
        </is>
      </c>
      <c r="B5" s="27" t="inlineStr">
        <is>
          <t>Schedular 100%</t>
        </is>
      </c>
    </row>
    <row r="6">
      <c r="A6" s="20" t="inlineStr">
        <is>
          <t>State:</t>
        </is>
      </c>
      <c r="B6" s="27" t="inlineStr">
        <is>
          <t>TX</t>
        </is>
      </c>
    </row>
    <row r="7" ht="15" customHeight="1" s="21"/>
    <row r="8" ht="15" customHeight="1" s="21">
      <c r="A8" s="37" t="inlineStr">
        <is>
          <t>VA DISABILITY COMPENSATION (TAX-FREE)</t>
        </is>
      </c>
    </row>
    <row r="9" ht="15" customHeight="1" s="21">
      <c r="A9" s="20" t="inlineStr">
        <is>
          <t>Monthly VA Compensation:</t>
        </is>
      </c>
      <c r="B9" s="32">
        <f>VLOOKUP(B3,'2026 Compensation Rates'!A3:C13,2,FALSE())</f>
        <v/>
      </c>
    </row>
    <row r="10">
      <c r="A10" s="20" t="inlineStr">
        <is>
          <t>Annual VA Compensation:</t>
        </is>
      </c>
      <c r="B10" s="32">
        <f>B8*12</f>
        <v/>
      </c>
    </row>
    <row r="11" ht="15" customHeight="1" s="21"/>
    <row r="12" ht="15" customHeight="1" s="21">
      <c r="A12" s="37" t="inlineStr">
        <is>
          <t>EARNED INCOME (TAXABLE)</t>
        </is>
      </c>
    </row>
    <row r="13" ht="15" customHeight="1" s="21">
      <c r="A13" s="20" t="inlineStr">
        <is>
          <t>Monthly Earned Income:</t>
        </is>
      </c>
      <c r="B13" s="33" t="n">
        <v>0</v>
      </c>
    </row>
    <row r="14" ht="15" customHeight="1" s="21">
      <c r="A14" s="20" t="inlineStr">
        <is>
          <t>Annual Earned Income:</t>
        </is>
      </c>
      <c r="B14" s="31">
        <f>B12*12</f>
        <v/>
      </c>
    </row>
    <row r="15">
      <c r="A15" s="20" t="inlineStr">
        <is>
          <t>Estimated Tax on Earned (22%):</t>
        </is>
      </c>
      <c r="B15" s="31">
        <f>B13*0.22</f>
        <v/>
      </c>
    </row>
    <row r="16" ht="15" customHeight="1" s="21"/>
    <row r="17" ht="15" customHeight="1" s="21">
      <c r="A17" s="28" t="inlineStr">
        <is>
          <t>TOTAL MONTHLY INCOME</t>
        </is>
      </c>
      <c r="B17" s="38">
        <f>B8+B12</f>
        <v/>
      </c>
    </row>
    <row r="18" ht="15" customHeight="1" s="21">
      <c r="A18" s="28" t="inlineStr">
        <is>
          <t>TOTAL ANNUAL INCOME (before tax)</t>
        </is>
      </c>
      <c r="B18" s="38">
        <f>B16*12</f>
        <v/>
      </c>
    </row>
    <row r="19">
      <c r="A19" s="28" t="inlineStr">
        <is>
          <t>TOTAL ANNUAL INCOME (after tax)</t>
        </is>
      </c>
      <c r="B19" s="38">
        <f>B17-B14</f>
        <v/>
      </c>
    </row>
    <row r="20" ht="15" customHeight="1" s="21"/>
    <row r="21" ht="15" customHeight="1" s="21">
      <c r="A21" s="39" t="inlineStr">
        <is>
          <t>TAX ADVANTAGE ANALYSIS</t>
        </is>
      </c>
    </row>
    <row r="22" ht="15" customHeight="1" s="21">
      <c r="A22" s="20" t="inlineStr">
        <is>
          <t>Your Annual Tax on Earned Income:</t>
        </is>
      </c>
      <c r="B22" s="31">
        <f>B14</f>
        <v/>
      </c>
    </row>
    <row r="23" ht="15" customHeight="1" s="21">
      <c r="A23" s="20" t="inlineStr">
        <is>
          <t>If All Income Were Taxable:</t>
        </is>
      </c>
      <c r="B23" s="31">
        <f>B17*0.22</f>
        <v/>
      </c>
    </row>
    <row r="24">
      <c r="A24" s="20" t="inlineStr">
        <is>
          <t>Annual Tax Savings from VA Status:</t>
        </is>
      </c>
      <c r="B24" s="32">
        <f>B22-B21</f>
        <v/>
      </c>
    </row>
  </sheetData>
  <mergeCells count="1">
    <mergeCell ref="A1:C1"/>
  </mergeCell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:language xmlns:dc="http://purl.org/dc/elements/1.1/">en-US</dc:language>
  <dcterms:created xmlns:dcterms="http://purl.org/dc/terms/" xmlns:xsi="http://www.w3.org/2001/XMLSchema-instance" xsi:type="dcterms:W3CDTF">2026-04-13T07:28:44Z</dcterms:created>
  <dcterms:modified xmlns:dcterms="http://purl.org/dc/terms/" xmlns:xsi="http://www.w3.org/2001/XMLSchema-instance" xsi:type="dcterms:W3CDTF">2026-04-14T04:21:02Z</dcterms:modified>
  <cp:revision>0</cp:revision>
</cp:coreProperties>
</file>