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ily Symptom Log" sheetId="1" state="visible" r:id="rId1"/>
    <sheet xmlns:r="http://schemas.openxmlformats.org/officeDocument/2006/relationships" name="Summary Dashboard" sheetId="2" state="visible" r:id="rId2"/>
    <sheet xmlns:r="http://schemas.openxmlformats.org/officeDocument/2006/relationships" name="Pattern Analysis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0.0%"/>
    <numFmt numFmtId="166" formatCode="0.0"/>
  </numFmts>
  <fonts count="1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sz val="10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sz val="11"/>
    </font>
    <font>
      <name val="Arial"/>
      <charset val="1"/>
      <family val="0"/>
      <i val="1"/>
      <sz val="11"/>
    </font>
    <font>
      <name val="Arial"/>
      <charset val="1"/>
      <family val="0"/>
      <i val="1"/>
      <color rgb="FF666666"/>
      <sz val="11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FFFF00"/>
        <bgColor rgb="FFFFFF00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general" vertical="bottom" wrapText="1"/>
    </xf>
    <xf numFmtId="0" fontId="6" fillId="0" borderId="0" applyAlignment="1" pivotButton="0" quotePrefix="0" xfId="0">
      <alignment horizontal="general" vertical="bottom"/>
    </xf>
    <xf numFmtId="164" fontId="7" fillId="3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center" wrapText="1"/>
    </xf>
    <xf numFmtId="164" fontId="9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bottom"/>
    </xf>
    <xf numFmtId="0" fontId="9" fillId="0" borderId="1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9" fillId="0" borderId="0" applyAlignment="1" pivotButton="0" quotePrefix="0" xfId="0">
      <alignment horizontal="general" vertical="bottom"/>
    </xf>
    <xf numFmtId="165" fontId="9" fillId="0" borderId="0" applyAlignment="1" pivotButton="0" quotePrefix="0" xfId="0">
      <alignment horizontal="general" vertical="bottom"/>
    </xf>
    <xf numFmtId="166" fontId="9" fillId="0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12" fillId="5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 wrapText="1"/>
    </xf>
    <xf numFmtId="0" fontId="6" fillId="0" borderId="0" applyAlignment="1" pivotButton="0" quotePrefix="0" xfId="0">
      <alignment horizontal="general" vertical="bottom"/>
    </xf>
    <xf numFmtId="164" fontId="7" fillId="3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center" wrapText="1"/>
    </xf>
    <xf numFmtId="164" fontId="9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bottom"/>
    </xf>
    <xf numFmtId="0" fontId="9" fillId="0" borderId="1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9" fillId="0" borderId="0" applyAlignment="1" pivotButton="0" quotePrefix="0" xfId="0">
      <alignment horizontal="general" vertical="bottom"/>
    </xf>
    <xf numFmtId="165" fontId="9" fillId="0" borderId="0" applyAlignment="1" pivotButton="0" quotePrefix="0" xfId="0">
      <alignment horizontal="general" vertical="bottom"/>
    </xf>
    <xf numFmtId="166" fontId="9" fillId="0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 wrapText="1"/>
    </xf>
    <xf numFmtId="0" fontId="13" fillId="5" borderId="0" applyAlignment="1" pivotButton="0" quotePrefix="0" xfId="0">
      <alignment vertical="top" wrapText="1"/>
    </xf>
    <xf numFmtId="0" fontId="5" fillId="6" borderId="0" applyAlignment="1" pivotButton="0" quotePrefix="0" xfId="0">
      <alignment horizontal="general" vertical="bottom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K9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6" min="1" max="1"/>
    <col width="8" customWidth="1" style="16" min="2" max="2"/>
    <col width="14" customWidth="1" style="16" min="3" max="4"/>
    <col width="13" customWidth="1" style="16" min="5" max="5"/>
    <col width="11" customWidth="1" style="16" min="6" max="6"/>
    <col width="16" customWidth="1" style="16" min="7" max="7"/>
    <col width="12" customWidth="1" style="16" min="8" max="9"/>
    <col width="14" customWidth="1" style="16" min="10" max="10"/>
    <col width="18" customWidth="1" style="16" min="11" max="11"/>
  </cols>
  <sheetData>
    <row r="1" ht="17.35" customHeight="1" s="17">
      <c r="A1" s="18" t="inlineStr">
        <is>
          <t>90-Day Symptom &amp; Function Log</t>
        </is>
      </c>
    </row>
    <row r="2" ht="15" customHeight="1" s="17">
      <c r="A2" s="34" t="inlineStr">
        <is>
          <t>Enter number of days</t>
        </is>
      </c>
    </row>
    <row r="3" ht="15" customHeight="1" s="17">
      <c r="A3" s="35" t="inlineStr">
        <is>
          <t>Track your daily symptoms and functional impact. A 90-day log provides compelling evidence for your VA claim.</t>
        </is>
      </c>
    </row>
    <row r="4">
      <c r="A4" s="21" t="inlineStr">
        <is>
          <t>Start Date:</t>
        </is>
      </c>
      <c r="B4" s="22" t="n"/>
    </row>
    <row r="5" ht="26.85" customHeight="1" s="17"/>
    <row r="6" ht="15" customHeight="1" s="17">
      <c r="A6" s="23" t="inlineStr">
        <is>
          <t>Date</t>
        </is>
      </c>
      <c r="B6" s="23" t="inlineStr">
        <is>
          <t>Day #</t>
        </is>
      </c>
      <c r="C6" s="23" t="inlineStr">
        <is>
          <t>Condition</t>
        </is>
      </c>
      <c r="D6" s="23" t="inlineStr">
        <is>
          <t>Pain Level (1-10)</t>
        </is>
      </c>
      <c r="E6" s="23" t="inlineStr">
        <is>
          <t>Severity</t>
        </is>
      </c>
      <c r="F6" s="23" t="inlineStr">
        <is>
          <t>Flare-Up?</t>
        </is>
      </c>
      <c r="G6" s="23" t="inlineStr">
        <is>
          <t>Functional Impact</t>
        </is>
      </c>
      <c r="H6" s="23" t="inlineStr">
        <is>
          <t>Hours Sleep</t>
        </is>
      </c>
      <c r="I6" s="23" t="inlineStr">
        <is>
          <t>Missed Work?</t>
        </is>
      </c>
      <c r="J6" s="23" t="inlineStr">
        <is>
          <t>Medications</t>
        </is>
      </c>
      <c r="K6" s="23" t="inlineStr">
        <is>
          <t>Notes</t>
        </is>
      </c>
    </row>
    <row r="7" ht="15" customHeight="1" s="17">
      <c r="A7" s="24">
        <f>IF($B$3="","",DATE(YEAR($B$3),MONTH($B$3),DAY($B$3))+0)</f>
        <v/>
      </c>
      <c r="B7" s="25" t="n">
        <v>1</v>
      </c>
      <c r="C7" s="26" t="n"/>
      <c r="D7" s="25" t="n"/>
      <c r="E7" s="26" t="n"/>
      <c r="F7" s="25" t="n"/>
      <c r="G7" s="26" t="n"/>
      <c r="H7" s="25" t="n"/>
      <c r="I7" s="25" t="n"/>
      <c r="J7" s="26" t="n"/>
      <c r="K7" s="26" t="n"/>
    </row>
    <row r="8" ht="15" customHeight="1" s="17">
      <c r="A8" s="24">
        <f>IF($B$3="","",DATE(YEAR($B$3),MONTH($B$3),DAY($B$3))+1)</f>
        <v/>
      </c>
      <c r="B8" s="25" t="n">
        <v>2</v>
      </c>
      <c r="C8" s="26" t="n"/>
      <c r="D8" s="25" t="n"/>
      <c r="E8" s="26" t="n"/>
      <c r="F8" s="25" t="n"/>
      <c r="G8" s="26" t="n"/>
      <c r="H8" s="25" t="n"/>
      <c r="I8" s="25" t="n"/>
      <c r="J8" s="26" t="n"/>
      <c r="K8" s="26" t="n"/>
    </row>
    <row r="9" ht="15" customHeight="1" s="17">
      <c r="A9" s="24">
        <f>IF($B$3="","",DATE(YEAR($B$3),MONTH($B$3),DAY($B$3))+2)</f>
        <v/>
      </c>
      <c r="B9" s="25" t="n">
        <v>3</v>
      </c>
      <c r="C9" s="26" t="n"/>
      <c r="D9" s="25" t="n"/>
      <c r="E9" s="26" t="n"/>
      <c r="F9" s="25" t="n"/>
      <c r="G9" s="26" t="n"/>
      <c r="H9" s="25" t="n"/>
      <c r="I9" s="25" t="n"/>
      <c r="J9" s="26" t="n"/>
      <c r="K9" s="26" t="n"/>
    </row>
    <row r="10" ht="15" customHeight="1" s="17">
      <c r="A10" s="24">
        <f>IF($B$3="","",DATE(YEAR($B$3),MONTH($B$3),DAY($B$3))+3)</f>
        <v/>
      </c>
      <c r="B10" s="25" t="n">
        <v>4</v>
      </c>
      <c r="C10" s="26" t="n"/>
      <c r="D10" s="25" t="n"/>
      <c r="E10" s="26" t="n"/>
      <c r="F10" s="25" t="n"/>
      <c r="G10" s="26" t="n"/>
      <c r="H10" s="25" t="n"/>
      <c r="I10" s="25" t="n"/>
      <c r="J10" s="26" t="n"/>
      <c r="K10" s="26" t="n"/>
    </row>
    <row r="11" ht="15" customHeight="1" s="17">
      <c r="A11" s="24">
        <f>IF($B$3="","",DATE(YEAR($B$3),MONTH($B$3),DAY($B$3))+4)</f>
        <v/>
      </c>
      <c r="B11" s="25" t="n">
        <v>5</v>
      </c>
      <c r="C11" s="26" t="n"/>
      <c r="D11" s="25" t="n"/>
      <c r="E11" s="26" t="n"/>
      <c r="F11" s="25" t="n"/>
      <c r="G11" s="26" t="n"/>
      <c r="H11" s="25" t="n"/>
      <c r="I11" s="25" t="n"/>
      <c r="J11" s="26" t="n"/>
      <c r="K11" s="26" t="n"/>
    </row>
    <row r="12" ht="15" customHeight="1" s="17">
      <c r="A12" s="24">
        <f>IF($B$3="","",DATE(YEAR($B$3),MONTH($B$3),DAY($B$3))+5)</f>
        <v/>
      </c>
      <c r="B12" s="25" t="n">
        <v>6</v>
      </c>
      <c r="C12" s="26" t="n"/>
      <c r="D12" s="25" t="n"/>
      <c r="E12" s="26" t="n"/>
      <c r="F12" s="25" t="n"/>
      <c r="G12" s="26" t="n"/>
      <c r="H12" s="25" t="n"/>
      <c r="I12" s="25" t="n"/>
      <c r="J12" s="26" t="n"/>
      <c r="K12" s="26" t="n"/>
    </row>
    <row r="13" ht="15" customHeight="1" s="17">
      <c r="A13" s="24">
        <f>IF($B$3="","",DATE(YEAR($B$3),MONTH($B$3),DAY($B$3))+6)</f>
        <v/>
      </c>
      <c r="B13" s="25" t="n">
        <v>7</v>
      </c>
      <c r="C13" s="26" t="n"/>
      <c r="D13" s="25" t="n"/>
      <c r="E13" s="26" t="n"/>
      <c r="F13" s="25" t="n"/>
      <c r="G13" s="26" t="n"/>
      <c r="H13" s="25" t="n"/>
      <c r="I13" s="25" t="n"/>
      <c r="J13" s="26" t="n"/>
      <c r="K13" s="26" t="n"/>
    </row>
    <row r="14" ht="15" customHeight="1" s="17">
      <c r="A14" s="24">
        <f>IF($B$3="","",DATE(YEAR($B$3),MONTH($B$3),DAY($B$3))+7)</f>
        <v/>
      </c>
      <c r="B14" s="25" t="n">
        <v>8</v>
      </c>
      <c r="C14" s="26" t="n"/>
      <c r="D14" s="25" t="n"/>
      <c r="E14" s="26" t="n"/>
      <c r="F14" s="25" t="n"/>
      <c r="G14" s="26" t="n"/>
      <c r="H14" s="25" t="n"/>
      <c r="I14" s="25" t="n"/>
      <c r="J14" s="26" t="n"/>
      <c r="K14" s="26" t="n"/>
    </row>
    <row r="15" ht="15" customHeight="1" s="17">
      <c r="A15" s="24">
        <f>IF($B$3="","",DATE(YEAR($B$3),MONTH($B$3),DAY($B$3))+8)</f>
        <v/>
      </c>
      <c r="B15" s="25" t="n">
        <v>9</v>
      </c>
      <c r="C15" s="26" t="n"/>
      <c r="D15" s="25" t="n"/>
      <c r="E15" s="26" t="n"/>
      <c r="F15" s="25" t="n"/>
      <c r="G15" s="26" t="n"/>
      <c r="H15" s="25" t="n"/>
      <c r="I15" s="25" t="n"/>
      <c r="J15" s="26" t="n"/>
      <c r="K15" s="26" t="n"/>
    </row>
    <row r="16" ht="15" customHeight="1" s="17">
      <c r="A16" s="24">
        <f>IF($B$3="","",DATE(YEAR($B$3),MONTH($B$3),DAY($B$3))+9)</f>
        <v/>
      </c>
      <c r="B16" s="25" t="n">
        <v>10</v>
      </c>
      <c r="C16" s="26" t="n"/>
      <c r="D16" s="25" t="n"/>
      <c r="E16" s="26" t="n"/>
      <c r="F16" s="25" t="n"/>
      <c r="G16" s="26" t="n"/>
      <c r="H16" s="25" t="n"/>
      <c r="I16" s="25" t="n"/>
      <c r="J16" s="26" t="n"/>
      <c r="K16" s="26" t="n"/>
    </row>
    <row r="17" ht="15" customHeight="1" s="17">
      <c r="A17" s="24">
        <f>IF($B$3="","",DATE(YEAR($B$3),MONTH($B$3),DAY($B$3))+10)</f>
        <v/>
      </c>
      <c r="B17" s="25" t="n">
        <v>11</v>
      </c>
      <c r="C17" s="26" t="n"/>
      <c r="D17" s="25" t="n"/>
      <c r="E17" s="26" t="n"/>
      <c r="F17" s="25" t="n"/>
      <c r="G17" s="26" t="n"/>
      <c r="H17" s="25" t="n"/>
      <c r="I17" s="25" t="n"/>
      <c r="J17" s="26" t="n"/>
      <c r="K17" s="26" t="n"/>
    </row>
    <row r="18" ht="15" customHeight="1" s="17">
      <c r="A18" s="24">
        <f>IF($B$3="","",DATE(YEAR($B$3),MONTH($B$3),DAY($B$3))+11)</f>
        <v/>
      </c>
      <c r="B18" s="25" t="n">
        <v>12</v>
      </c>
      <c r="C18" s="26" t="n"/>
      <c r="D18" s="25" t="n"/>
      <c r="E18" s="26" t="n"/>
      <c r="F18" s="25" t="n"/>
      <c r="G18" s="26" t="n"/>
      <c r="H18" s="25" t="n"/>
      <c r="I18" s="25" t="n"/>
      <c r="J18" s="26" t="n"/>
      <c r="K18" s="26" t="n"/>
    </row>
    <row r="19" ht="15" customHeight="1" s="17">
      <c r="A19" s="24">
        <f>IF($B$3="","",DATE(YEAR($B$3),MONTH($B$3),DAY($B$3))+12)</f>
        <v/>
      </c>
      <c r="B19" s="25" t="n">
        <v>13</v>
      </c>
      <c r="C19" s="26" t="n"/>
      <c r="D19" s="25" t="n"/>
      <c r="E19" s="26" t="n"/>
      <c r="F19" s="25" t="n"/>
      <c r="G19" s="26" t="n"/>
      <c r="H19" s="25" t="n"/>
      <c r="I19" s="25" t="n"/>
      <c r="J19" s="26" t="n"/>
      <c r="K19" s="26" t="n"/>
    </row>
    <row r="20" ht="15" customHeight="1" s="17">
      <c r="A20" s="24">
        <f>IF($B$3="","",DATE(YEAR($B$3),MONTH($B$3),DAY($B$3))+13)</f>
        <v/>
      </c>
      <c r="B20" s="25" t="n">
        <v>14</v>
      </c>
      <c r="C20" s="26" t="n"/>
      <c r="D20" s="25" t="n"/>
      <c r="E20" s="26" t="n"/>
      <c r="F20" s="25" t="n"/>
      <c r="G20" s="26" t="n"/>
      <c r="H20" s="25" t="n"/>
      <c r="I20" s="25" t="n"/>
      <c r="J20" s="26" t="n"/>
      <c r="K20" s="26" t="n"/>
    </row>
    <row r="21" ht="15" customHeight="1" s="17">
      <c r="A21" s="24">
        <f>IF($B$3="","",DATE(YEAR($B$3),MONTH($B$3),DAY($B$3))+14)</f>
        <v/>
      </c>
      <c r="B21" s="25" t="n">
        <v>15</v>
      </c>
      <c r="C21" s="26" t="n"/>
      <c r="D21" s="25" t="n"/>
      <c r="E21" s="26" t="n"/>
      <c r="F21" s="25" t="n"/>
      <c r="G21" s="26" t="n"/>
      <c r="H21" s="25" t="n"/>
      <c r="I21" s="25" t="n"/>
      <c r="J21" s="26" t="n"/>
      <c r="K21" s="26" t="n"/>
    </row>
    <row r="22" ht="15" customHeight="1" s="17">
      <c r="A22" s="24">
        <f>IF($B$3="","",DATE(YEAR($B$3),MONTH($B$3),DAY($B$3))+15)</f>
        <v/>
      </c>
      <c r="B22" s="25" t="n">
        <v>16</v>
      </c>
      <c r="C22" s="26" t="n"/>
      <c r="D22" s="25" t="n"/>
      <c r="E22" s="26" t="n"/>
      <c r="F22" s="25" t="n"/>
      <c r="G22" s="26" t="n"/>
      <c r="H22" s="25" t="n"/>
      <c r="I22" s="25" t="n"/>
      <c r="J22" s="26" t="n"/>
      <c r="K22" s="26" t="n"/>
    </row>
    <row r="23" ht="15" customHeight="1" s="17">
      <c r="A23" s="24">
        <f>IF($B$3="","",DATE(YEAR($B$3),MONTH($B$3),DAY($B$3))+16)</f>
        <v/>
      </c>
      <c r="B23" s="25" t="n">
        <v>17</v>
      </c>
      <c r="C23" s="26" t="n"/>
      <c r="D23" s="25" t="n"/>
      <c r="E23" s="26" t="n"/>
      <c r="F23" s="25" t="n"/>
      <c r="G23" s="26" t="n"/>
      <c r="H23" s="25" t="n"/>
      <c r="I23" s="25" t="n"/>
      <c r="J23" s="26" t="n"/>
      <c r="K23" s="26" t="n"/>
    </row>
    <row r="24" ht="15" customHeight="1" s="17">
      <c r="A24" s="24">
        <f>IF($B$3="","",DATE(YEAR($B$3),MONTH($B$3),DAY($B$3))+17)</f>
        <v/>
      </c>
      <c r="B24" s="25" t="n">
        <v>18</v>
      </c>
      <c r="C24" s="26" t="n"/>
      <c r="D24" s="25" t="n"/>
      <c r="E24" s="26" t="n"/>
      <c r="F24" s="25" t="n"/>
      <c r="G24" s="26" t="n"/>
      <c r="H24" s="25" t="n"/>
      <c r="I24" s="25" t="n"/>
      <c r="J24" s="26" t="n"/>
      <c r="K24" s="26" t="n"/>
    </row>
    <row r="25" ht="15" customHeight="1" s="17">
      <c r="A25" s="24">
        <f>IF($B$3="","",DATE(YEAR($B$3),MONTH($B$3),DAY($B$3))+18)</f>
        <v/>
      </c>
      <c r="B25" s="25" t="n">
        <v>19</v>
      </c>
      <c r="C25" s="26" t="n"/>
      <c r="D25" s="25" t="n"/>
      <c r="E25" s="26" t="n"/>
      <c r="F25" s="25" t="n"/>
      <c r="G25" s="26" t="n"/>
      <c r="H25" s="25" t="n"/>
      <c r="I25" s="25" t="n"/>
      <c r="J25" s="26" t="n"/>
      <c r="K25" s="26" t="n"/>
    </row>
    <row r="26" ht="15" customHeight="1" s="17">
      <c r="A26" s="24">
        <f>IF($B$3="","",DATE(YEAR($B$3),MONTH($B$3),DAY($B$3))+19)</f>
        <v/>
      </c>
      <c r="B26" s="25" t="n">
        <v>20</v>
      </c>
      <c r="C26" s="26" t="n"/>
      <c r="D26" s="25" t="n"/>
      <c r="E26" s="26" t="n"/>
      <c r="F26" s="25" t="n"/>
      <c r="G26" s="26" t="n"/>
      <c r="H26" s="25" t="n"/>
      <c r="I26" s="25" t="n"/>
      <c r="J26" s="26" t="n"/>
      <c r="K26" s="26" t="n"/>
    </row>
    <row r="27" ht="15" customHeight="1" s="17">
      <c r="A27" s="24">
        <f>IF($B$3="","",DATE(YEAR($B$3),MONTH($B$3),DAY($B$3))+20)</f>
        <v/>
      </c>
      <c r="B27" s="25" t="n">
        <v>21</v>
      </c>
      <c r="C27" s="26" t="n"/>
      <c r="D27" s="25" t="n"/>
      <c r="E27" s="26" t="n"/>
      <c r="F27" s="25" t="n"/>
      <c r="G27" s="26" t="n"/>
      <c r="H27" s="25" t="n"/>
      <c r="I27" s="25" t="n"/>
      <c r="J27" s="26" t="n"/>
      <c r="K27" s="26" t="n"/>
    </row>
    <row r="28" ht="15" customHeight="1" s="17">
      <c r="A28" s="24">
        <f>IF($B$3="","",DATE(YEAR($B$3),MONTH($B$3),DAY($B$3))+21)</f>
        <v/>
      </c>
      <c r="B28" s="25" t="n">
        <v>22</v>
      </c>
      <c r="C28" s="26" t="n"/>
      <c r="D28" s="25" t="n"/>
      <c r="E28" s="26" t="n"/>
      <c r="F28" s="25" t="n"/>
      <c r="G28" s="26" t="n"/>
      <c r="H28" s="25" t="n"/>
      <c r="I28" s="25" t="n"/>
      <c r="J28" s="26" t="n"/>
      <c r="K28" s="26" t="n"/>
    </row>
    <row r="29" ht="15" customHeight="1" s="17">
      <c r="A29" s="24">
        <f>IF($B$3="","",DATE(YEAR($B$3),MONTH($B$3),DAY($B$3))+22)</f>
        <v/>
      </c>
      <c r="B29" s="25" t="n">
        <v>23</v>
      </c>
      <c r="C29" s="26" t="n"/>
      <c r="D29" s="25" t="n"/>
      <c r="E29" s="26" t="n"/>
      <c r="F29" s="25" t="n"/>
      <c r="G29" s="26" t="n"/>
      <c r="H29" s="25" t="n"/>
      <c r="I29" s="25" t="n"/>
      <c r="J29" s="26" t="n"/>
      <c r="K29" s="26" t="n"/>
    </row>
    <row r="30" ht="15" customHeight="1" s="17">
      <c r="A30" s="24">
        <f>IF($B$3="","",DATE(YEAR($B$3),MONTH($B$3),DAY($B$3))+23)</f>
        <v/>
      </c>
      <c r="B30" s="25" t="n">
        <v>24</v>
      </c>
      <c r="C30" s="26" t="n"/>
      <c r="D30" s="25" t="n"/>
      <c r="E30" s="26" t="n"/>
      <c r="F30" s="25" t="n"/>
      <c r="G30" s="26" t="n"/>
      <c r="H30" s="25" t="n"/>
      <c r="I30" s="25" t="n"/>
      <c r="J30" s="26" t="n"/>
      <c r="K30" s="26" t="n"/>
    </row>
    <row r="31" ht="15" customHeight="1" s="17">
      <c r="A31" s="24">
        <f>IF($B$3="","",DATE(YEAR($B$3),MONTH($B$3),DAY($B$3))+24)</f>
        <v/>
      </c>
      <c r="B31" s="25" t="n">
        <v>25</v>
      </c>
      <c r="C31" s="26" t="n"/>
      <c r="D31" s="25" t="n"/>
      <c r="E31" s="26" t="n"/>
      <c r="F31" s="25" t="n"/>
      <c r="G31" s="26" t="n"/>
      <c r="H31" s="25" t="n"/>
      <c r="I31" s="25" t="n"/>
      <c r="J31" s="26" t="n"/>
      <c r="K31" s="26" t="n"/>
    </row>
    <row r="32" ht="15" customHeight="1" s="17">
      <c r="A32" s="24">
        <f>IF($B$3="","",DATE(YEAR($B$3),MONTH($B$3),DAY($B$3))+25)</f>
        <v/>
      </c>
      <c r="B32" s="25" t="n">
        <v>26</v>
      </c>
      <c r="C32" s="26" t="n"/>
      <c r="D32" s="25" t="n"/>
      <c r="E32" s="26" t="n"/>
      <c r="F32" s="25" t="n"/>
      <c r="G32" s="26" t="n"/>
      <c r="H32" s="25" t="n"/>
      <c r="I32" s="25" t="n"/>
      <c r="J32" s="26" t="n"/>
      <c r="K32" s="26" t="n"/>
    </row>
    <row r="33" ht="15" customHeight="1" s="17">
      <c r="A33" s="24">
        <f>IF($B$3="","",DATE(YEAR($B$3),MONTH($B$3),DAY($B$3))+26)</f>
        <v/>
      </c>
      <c r="B33" s="25" t="n">
        <v>27</v>
      </c>
      <c r="C33" s="26" t="n"/>
      <c r="D33" s="25" t="n"/>
      <c r="E33" s="26" t="n"/>
      <c r="F33" s="25" t="n"/>
      <c r="G33" s="26" t="n"/>
      <c r="H33" s="25" t="n"/>
      <c r="I33" s="25" t="n"/>
      <c r="J33" s="26" t="n"/>
      <c r="K33" s="26" t="n"/>
    </row>
    <row r="34" ht="15" customHeight="1" s="17">
      <c r="A34" s="24">
        <f>IF($B$3="","",DATE(YEAR($B$3),MONTH($B$3),DAY($B$3))+27)</f>
        <v/>
      </c>
      <c r="B34" s="25" t="n">
        <v>28</v>
      </c>
      <c r="C34" s="26" t="n"/>
      <c r="D34" s="25" t="n"/>
      <c r="E34" s="26" t="n"/>
      <c r="F34" s="25" t="n"/>
      <c r="G34" s="26" t="n"/>
      <c r="H34" s="25" t="n"/>
      <c r="I34" s="25" t="n"/>
      <c r="J34" s="26" t="n"/>
      <c r="K34" s="26" t="n"/>
    </row>
    <row r="35" ht="15" customHeight="1" s="17">
      <c r="A35" s="24">
        <f>IF($B$3="","",DATE(YEAR($B$3),MONTH($B$3),DAY($B$3))+28)</f>
        <v/>
      </c>
      <c r="B35" s="25" t="n">
        <v>29</v>
      </c>
      <c r="C35" s="26" t="n"/>
      <c r="D35" s="25" t="n"/>
      <c r="E35" s="26" t="n"/>
      <c r="F35" s="25" t="n"/>
      <c r="G35" s="26" t="n"/>
      <c r="H35" s="25" t="n"/>
      <c r="I35" s="25" t="n"/>
      <c r="J35" s="26" t="n"/>
      <c r="K35" s="26" t="n"/>
    </row>
    <row r="36" ht="15" customHeight="1" s="17">
      <c r="A36" s="24">
        <f>IF($B$3="","",DATE(YEAR($B$3),MONTH($B$3),DAY($B$3))+29)</f>
        <v/>
      </c>
      <c r="B36" s="25" t="n">
        <v>30</v>
      </c>
      <c r="C36" s="26" t="n"/>
      <c r="D36" s="25" t="n"/>
      <c r="E36" s="26" t="n"/>
      <c r="F36" s="25" t="n"/>
      <c r="G36" s="26" t="n"/>
      <c r="H36" s="25" t="n"/>
      <c r="I36" s="25" t="n"/>
      <c r="J36" s="26" t="n"/>
      <c r="K36" s="26" t="n"/>
    </row>
    <row r="37" ht="15" customHeight="1" s="17">
      <c r="A37" s="24">
        <f>IF($B$3="","",DATE(YEAR($B$3),MONTH($B$3),DAY($B$3))+30)</f>
        <v/>
      </c>
      <c r="B37" s="25" t="n">
        <v>31</v>
      </c>
      <c r="C37" s="26" t="n"/>
      <c r="D37" s="25" t="n"/>
      <c r="E37" s="26" t="n"/>
      <c r="F37" s="25" t="n"/>
      <c r="G37" s="26" t="n"/>
      <c r="H37" s="25" t="n"/>
      <c r="I37" s="25" t="n"/>
      <c r="J37" s="26" t="n"/>
      <c r="K37" s="26" t="n"/>
    </row>
    <row r="38" ht="15" customHeight="1" s="17">
      <c r="A38" s="24">
        <f>IF($B$3="","",DATE(YEAR($B$3),MONTH($B$3),DAY($B$3))+31)</f>
        <v/>
      </c>
      <c r="B38" s="25" t="n">
        <v>32</v>
      </c>
      <c r="C38" s="26" t="n"/>
      <c r="D38" s="25" t="n"/>
      <c r="E38" s="26" t="n"/>
      <c r="F38" s="25" t="n"/>
      <c r="G38" s="26" t="n"/>
      <c r="H38" s="25" t="n"/>
      <c r="I38" s="25" t="n"/>
      <c r="J38" s="26" t="n"/>
      <c r="K38" s="26" t="n"/>
    </row>
    <row r="39" ht="15" customHeight="1" s="17">
      <c r="A39" s="24">
        <f>IF($B$3="","",DATE(YEAR($B$3),MONTH($B$3),DAY($B$3))+32)</f>
        <v/>
      </c>
      <c r="B39" s="25" t="n">
        <v>33</v>
      </c>
      <c r="C39" s="26" t="n"/>
      <c r="D39" s="25" t="n"/>
      <c r="E39" s="26" t="n"/>
      <c r="F39" s="25" t="n"/>
      <c r="G39" s="26" t="n"/>
      <c r="H39" s="25" t="n"/>
      <c r="I39" s="25" t="n"/>
      <c r="J39" s="26" t="n"/>
      <c r="K39" s="26" t="n"/>
    </row>
    <row r="40" ht="15" customHeight="1" s="17">
      <c r="A40" s="24">
        <f>IF($B$3="","",DATE(YEAR($B$3),MONTH($B$3),DAY($B$3))+33)</f>
        <v/>
      </c>
      <c r="B40" s="25" t="n">
        <v>34</v>
      </c>
      <c r="C40" s="26" t="n"/>
      <c r="D40" s="25" t="n"/>
      <c r="E40" s="26" t="n"/>
      <c r="F40" s="25" t="n"/>
      <c r="G40" s="26" t="n"/>
      <c r="H40" s="25" t="n"/>
      <c r="I40" s="25" t="n"/>
      <c r="J40" s="26" t="n"/>
      <c r="K40" s="26" t="n"/>
    </row>
    <row r="41" ht="15" customHeight="1" s="17">
      <c r="A41" s="24">
        <f>IF($B$3="","",DATE(YEAR($B$3),MONTH($B$3),DAY($B$3))+34)</f>
        <v/>
      </c>
      <c r="B41" s="25" t="n">
        <v>35</v>
      </c>
      <c r="C41" s="26" t="n"/>
      <c r="D41" s="25" t="n"/>
      <c r="E41" s="26" t="n"/>
      <c r="F41" s="25" t="n"/>
      <c r="G41" s="26" t="n"/>
      <c r="H41" s="25" t="n"/>
      <c r="I41" s="25" t="n"/>
      <c r="J41" s="26" t="n"/>
      <c r="K41" s="26" t="n"/>
    </row>
    <row r="42" ht="15" customHeight="1" s="17">
      <c r="A42" s="24">
        <f>IF($B$3="","",DATE(YEAR($B$3),MONTH($B$3),DAY($B$3))+35)</f>
        <v/>
      </c>
      <c r="B42" s="25" t="n">
        <v>36</v>
      </c>
      <c r="C42" s="26" t="n"/>
      <c r="D42" s="25" t="n"/>
      <c r="E42" s="26" t="n"/>
      <c r="F42" s="25" t="n"/>
      <c r="G42" s="26" t="n"/>
      <c r="H42" s="25" t="n"/>
      <c r="I42" s="25" t="n"/>
      <c r="J42" s="26" t="n"/>
      <c r="K42" s="26" t="n"/>
    </row>
    <row r="43" ht="15" customHeight="1" s="17">
      <c r="A43" s="24">
        <f>IF($B$3="","",DATE(YEAR($B$3),MONTH($B$3),DAY($B$3))+36)</f>
        <v/>
      </c>
      <c r="B43" s="25" t="n">
        <v>37</v>
      </c>
      <c r="C43" s="26" t="n"/>
      <c r="D43" s="25" t="n"/>
      <c r="E43" s="26" t="n"/>
      <c r="F43" s="25" t="n"/>
      <c r="G43" s="26" t="n"/>
      <c r="H43" s="25" t="n"/>
      <c r="I43" s="25" t="n"/>
      <c r="J43" s="26" t="n"/>
      <c r="K43" s="26" t="n"/>
    </row>
    <row r="44" ht="15" customHeight="1" s="17">
      <c r="A44" s="24">
        <f>IF($B$3="","",DATE(YEAR($B$3),MONTH($B$3),DAY($B$3))+37)</f>
        <v/>
      </c>
      <c r="B44" s="25" t="n">
        <v>38</v>
      </c>
      <c r="C44" s="26" t="n"/>
      <c r="D44" s="25" t="n"/>
      <c r="E44" s="26" t="n"/>
      <c r="F44" s="25" t="n"/>
      <c r="G44" s="26" t="n"/>
      <c r="H44" s="25" t="n"/>
      <c r="I44" s="25" t="n"/>
      <c r="J44" s="26" t="n"/>
      <c r="K44" s="26" t="n"/>
    </row>
    <row r="45" ht="15" customHeight="1" s="17">
      <c r="A45" s="24">
        <f>IF($B$3="","",DATE(YEAR($B$3),MONTH($B$3),DAY($B$3))+38)</f>
        <v/>
      </c>
      <c r="B45" s="25" t="n">
        <v>39</v>
      </c>
      <c r="C45" s="26" t="n"/>
      <c r="D45" s="25" t="n"/>
      <c r="E45" s="26" t="n"/>
      <c r="F45" s="25" t="n"/>
      <c r="G45" s="26" t="n"/>
      <c r="H45" s="25" t="n"/>
      <c r="I45" s="25" t="n"/>
      <c r="J45" s="26" t="n"/>
      <c r="K45" s="26" t="n"/>
    </row>
    <row r="46" ht="15" customHeight="1" s="17">
      <c r="A46" s="24">
        <f>IF($B$3="","",DATE(YEAR($B$3),MONTH($B$3),DAY($B$3))+39)</f>
        <v/>
      </c>
      <c r="B46" s="25" t="n">
        <v>40</v>
      </c>
      <c r="C46" s="26" t="n"/>
      <c r="D46" s="25" t="n"/>
      <c r="E46" s="26" t="n"/>
      <c r="F46" s="25" t="n"/>
      <c r="G46" s="26" t="n"/>
      <c r="H46" s="25" t="n"/>
      <c r="I46" s="25" t="n"/>
      <c r="J46" s="26" t="n"/>
      <c r="K46" s="26" t="n"/>
    </row>
    <row r="47" ht="15" customHeight="1" s="17">
      <c r="A47" s="24">
        <f>IF($B$3="","",DATE(YEAR($B$3),MONTH($B$3),DAY($B$3))+40)</f>
        <v/>
      </c>
      <c r="B47" s="25" t="n">
        <v>41</v>
      </c>
      <c r="C47" s="26" t="n"/>
      <c r="D47" s="25" t="n"/>
      <c r="E47" s="26" t="n"/>
      <c r="F47" s="25" t="n"/>
      <c r="G47" s="26" t="n"/>
      <c r="H47" s="25" t="n"/>
      <c r="I47" s="25" t="n"/>
      <c r="J47" s="26" t="n"/>
      <c r="K47" s="26" t="n"/>
    </row>
    <row r="48" ht="15" customHeight="1" s="17">
      <c r="A48" s="24">
        <f>IF($B$3="","",DATE(YEAR($B$3),MONTH($B$3),DAY($B$3))+41)</f>
        <v/>
      </c>
      <c r="B48" s="25" t="n">
        <v>42</v>
      </c>
      <c r="C48" s="26" t="n"/>
      <c r="D48" s="25" t="n"/>
      <c r="E48" s="26" t="n"/>
      <c r="F48" s="25" t="n"/>
      <c r="G48" s="26" t="n"/>
      <c r="H48" s="25" t="n"/>
      <c r="I48" s="25" t="n"/>
      <c r="J48" s="26" t="n"/>
      <c r="K48" s="26" t="n"/>
    </row>
    <row r="49" ht="15" customHeight="1" s="17">
      <c r="A49" s="24">
        <f>IF($B$3="","",DATE(YEAR($B$3),MONTH($B$3),DAY($B$3))+42)</f>
        <v/>
      </c>
      <c r="B49" s="25" t="n">
        <v>43</v>
      </c>
      <c r="C49" s="26" t="n"/>
      <c r="D49" s="25" t="n"/>
      <c r="E49" s="26" t="n"/>
      <c r="F49" s="25" t="n"/>
      <c r="G49" s="26" t="n"/>
      <c r="H49" s="25" t="n"/>
      <c r="I49" s="25" t="n"/>
      <c r="J49" s="26" t="n"/>
      <c r="K49" s="26" t="n"/>
    </row>
    <row r="50" ht="15" customHeight="1" s="17">
      <c r="A50" s="24">
        <f>IF($B$3="","",DATE(YEAR($B$3),MONTH($B$3),DAY($B$3))+43)</f>
        <v/>
      </c>
      <c r="B50" s="25" t="n">
        <v>44</v>
      </c>
      <c r="C50" s="26" t="n"/>
      <c r="D50" s="25" t="n"/>
      <c r="E50" s="26" t="n"/>
      <c r="F50" s="25" t="n"/>
      <c r="G50" s="26" t="n"/>
      <c r="H50" s="25" t="n"/>
      <c r="I50" s="25" t="n"/>
      <c r="J50" s="26" t="n"/>
      <c r="K50" s="26" t="n"/>
    </row>
    <row r="51" ht="15" customHeight="1" s="17">
      <c r="A51" s="24">
        <f>IF($B$3="","",DATE(YEAR($B$3),MONTH($B$3),DAY($B$3))+44)</f>
        <v/>
      </c>
      <c r="B51" s="25" t="n">
        <v>45</v>
      </c>
      <c r="C51" s="26" t="n"/>
      <c r="D51" s="25" t="n"/>
      <c r="E51" s="26" t="n"/>
      <c r="F51" s="25" t="n"/>
      <c r="G51" s="26" t="n"/>
      <c r="H51" s="25" t="n"/>
      <c r="I51" s="25" t="n"/>
      <c r="J51" s="26" t="n"/>
      <c r="K51" s="26" t="n"/>
    </row>
    <row r="52" ht="15" customHeight="1" s="17">
      <c r="A52" s="24">
        <f>IF($B$3="","",DATE(YEAR($B$3),MONTH($B$3),DAY($B$3))+45)</f>
        <v/>
      </c>
      <c r="B52" s="25" t="n">
        <v>46</v>
      </c>
      <c r="C52" s="26" t="n"/>
      <c r="D52" s="25" t="n"/>
      <c r="E52" s="26" t="n"/>
      <c r="F52" s="25" t="n"/>
      <c r="G52" s="26" t="n"/>
      <c r="H52" s="25" t="n"/>
      <c r="I52" s="25" t="n"/>
      <c r="J52" s="26" t="n"/>
      <c r="K52" s="26" t="n"/>
    </row>
    <row r="53" ht="15" customHeight="1" s="17">
      <c r="A53" s="24">
        <f>IF($B$3="","",DATE(YEAR($B$3),MONTH($B$3),DAY($B$3))+46)</f>
        <v/>
      </c>
      <c r="B53" s="25" t="n">
        <v>47</v>
      </c>
      <c r="C53" s="26" t="n"/>
      <c r="D53" s="25" t="n"/>
      <c r="E53" s="26" t="n"/>
      <c r="F53" s="25" t="n"/>
      <c r="G53" s="26" t="n"/>
      <c r="H53" s="25" t="n"/>
      <c r="I53" s="25" t="n"/>
      <c r="J53" s="26" t="n"/>
      <c r="K53" s="26" t="n"/>
    </row>
    <row r="54" ht="15" customHeight="1" s="17">
      <c r="A54" s="24">
        <f>IF($B$3="","",DATE(YEAR($B$3),MONTH($B$3),DAY($B$3))+47)</f>
        <v/>
      </c>
      <c r="B54" s="25" t="n">
        <v>48</v>
      </c>
      <c r="C54" s="26" t="n"/>
      <c r="D54" s="25" t="n"/>
      <c r="E54" s="26" t="n"/>
      <c r="F54" s="25" t="n"/>
      <c r="G54" s="26" t="n"/>
      <c r="H54" s="25" t="n"/>
      <c r="I54" s="25" t="n"/>
      <c r="J54" s="26" t="n"/>
      <c r="K54" s="26" t="n"/>
    </row>
    <row r="55" ht="15" customHeight="1" s="17">
      <c r="A55" s="24">
        <f>IF($B$3="","",DATE(YEAR($B$3),MONTH($B$3),DAY($B$3))+48)</f>
        <v/>
      </c>
      <c r="B55" s="25" t="n">
        <v>49</v>
      </c>
      <c r="C55" s="26" t="n"/>
      <c r="D55" s="25" t="n"/>
      <c r="E55" s="26" t="n"/>
      <c r="F55" s="25" t="n"/>
      <c r="G55" s="26" t="n"/>
      <c r="H55" s="25" t="n"/>
      <c r="I55" s="25" t="n"/>
      <c r="J55" s="26" t="n"/>
      <c r="K55" s="26" t="n"/>
    </row>
    <row r="56" ht="15" customHeight="1" s="17">
      <c r="A56" s="24">
        <f>IF($B$3="","",DATE(YEAR($B$3),MONTH($B$3),DAY($B$3))+49)</f>
        <v/>
      </c>
      <c r="B56" s="25" t="n">
        <v>50</v>
      </c>
      <c r="C56" s="26" t="n"/>
      <c r="D56" s="25" t="n"/>
      <c r="E56" s="26" t="n"/>
      <c r="F56" s="25" t="n"/>
      <c r="G56" s="26" t="n"/>
      <c r="H56" s="25" t="n"/>
      <c r="I56" s="25" t="n"/>
      <c r="J56" s="26" t="n"/>
      <c r="K56" s="26" t="n"/>
    </row>
    <row r="57" ht="15" customHeight="1" s="17">
      <c r="A57" s="24">
        <f>IF($B$3="","",DATE(YEAR($B$3),MONTH($B$3),DAY($B$3))+50)</f>
        <v/>
      </c>
      <c r="B57" s="25" t="n">
        <v>51</v>
      </c>
      <c r="C57" s="26" t="n"/>
      <c r="D57" s="25" t="n"/>
      <c r="E57" s="26" t="n"/>
      <c r="F57" s="25" t="n"/>
      <c r="G57" s="26" t="n"/>
      <c r="H57" s="25" t="n"/>
      <c r="I57" s="25" t="n"/>
      <c r="J57" s="26" t="n"/>
      <c r="K57" s="26" t="n"/>
    </row>
    <row r="58" ht="15" customHeight="1" s="17">
      <c r="A58" s="24">
        <f>IF($B$3="","",DATE(YEAR($B$3),MONTH($B$3),DAY($B$3))+51)</f>
        <v/>
      </c>
      <c r="B58" s="25" t="n">
        <v>52</v>
      </c>
      <c r="C58" s="26" t="n"/>
      <c r="D58" s="25" t="n"/>
      <c r="E58" s="26" t="n"/>
      <c r="F58" s="25" t="n"/>
      <c r="G58" s="26" t="n"/>
      <c r="H58" s="25" t="n"/>
      <c r="I58" s="25" t="n"/>
      <c r="J58" s="26" t="n"/>
      <c r="K58" s="26" t="n"/>
    </row>
    <row r="59" ht="15" customHeight="1" s="17">
      <c r="A59" s="24">
        <f>IF($B$3="","",DATE(YEAR($B$3),MONTH($B$3),DAY($B$3))+52)</f>
        <v/>
      </c>
      <c r="B59" s="25" t="n">
        <v>53</v>
      </c>
      <c r="C59" s="26" t="n"/>
      <c r="D59" s="25" t="n"/>
      <c r="E59" s="26" t="n"/>
      <c r="F59" s="25" t="n"/>
      <c r="G59" s="26" t="n"/>
      <c r="H59" s="25" t="n"/>
      <c r="I59" s="25" t="n"/>
      <c r="J59" s="26" t="n"/>
      <c r="K59" s="26" t="n"/>
    </row>
    <row r="60" ht="15" customHeight="1" s="17">
      <c r="A60" s="24">
        <f>IF($B$3="","",DATE(YEAR($B$3),MONTH($B$3),DAY($B$3))+53)</f>
        <v/>
      </c>
      <c r="B60" s="25" t="n">
        <v>54</v>
      </c>
      <c r="C60" s="26" t="n"/>
      <c r="D60" s="25" t="n"/>
      <c r="E60" s="26" t="n"/>
      <c r="F60" s="25" t="n"/>
      <c r="G60" s="26" t="n"/>
      <c r="H60" s="25" t="n"/>
      <c r="I60" s="25" t="n"/>
      <c r="J60" s="26" t="n"/>
      <c r="K60" s="26" t="n"/>
    </row>
    <row r="61" ht="15" customHeight="1" s="17">
      <c r="A61" s="24">
        <f>IF($B$3="","",DATE(YEAR($B$3),MONTH($B$3),DAY($B$3))+54)</f>
        <v/>
      </c>
      <c r="B61" s="25" t="n">
        <v>55</v>
      </c>
      <c r="C61" s="26" t="n"/>
      <c r="D61" s="25" t="n"/>
      <c r="E61" s="26" t="n"/>
      <c r="F61" s="25" t="n"/>
      <c r="G61" s="26" t="n"/>
      <c r="H61" s="25" t="n"/>
      <c r="I61" s="25" t="n"/>
      <c r="J61" s="26" t="n"/>
      <c r="K61" s="26" t="n"/>
    </row>
    <row r="62" ht="15" customHeight="1" s="17">
      <c r="A62" s="24">
        <f>IF($B$3="","",DATE(YEAR($B$3),MONTH($B$3),DAY($B$3))+55)</f>
        <v/>
      </c>
      <c r="B62" s="25" t="n">
        <v>56</v>
      </c>
      <c r="C62" s="26" t="n"/>
      <c r="D62" s="25" t="n"/>
      <c r="E62" s="26" t="n"/>
      <c r="F62" s="25" t="n"/>
      <c r="G62" s="26" t="n"/>
      <c r="H62" s="25" t="n"/>
      <c r="I62" s="25" t="n"/>
      <c r="J62" s="26" t="n"/>
      <c r="K62" s="26" t="n"/>
    </row>
    <row r="63" ht="15" customHeight="1" s="17">
      <c r="A63" s="24">
        <f>IF($B$3="","",DATE(YEAR($B$3),MONTH($B$3),DAY($B$3))+56)</f>
        <v/>
      </c>
      <c r="B63" s="25" t="n">
        <v>57</v>
      </c>
      <c r="C63" s="26" t="n"/>
      <c r="D63" s="25" t="n"/>
      <c r="E63" s="26" t="n"/>
      <c r="F63" s="25" t="n"/>
      <c r="G63" s="26" t="n"/>
      <c r="H63" s="25" t="n"/>
      <c r="I63" s="25" t="n"/>
      <c r="J63" s="26" t="n"/>
      <c r="K63" s="26" t="n"/>
    </row>
    <row r="64" ht="15" customHeight="1" s="17">
      <c r="A64" s="24">
        <f>IF($B$3="","",DATE(YEAR($B$3),MONTH($B$3),DAY($B$3))+57)</f>
        <v/>
      </c>
      <c r="B64" s="25" t="n">
        <v>58</v>
      </c>
      <c r="C64" s="26" t="n"/>
      <c r="D64" s="25" t="n"/>
      <c r="E64" s="26" t="n"/>
      <c r="F64" s="25" t="n"/>
      <c r="G64" s="26" t="n"/>
      <c r="H64" s="25" t="n"/>
      <c r="I64" s="25" t="n"/>
      <c r="J64" s="26" t="n"/>
      <c r="K64" s="26" t="n"/>
    </row>
    <row r="65" ht="15" customHeight="1" s="17">
      <c r="A65" s="24">
        <f>IF($B$3="","",DATE(YEAR($B$3),MONTH($B$3),DAY($B$3))+58)</f>
        <v/>
      </c>
      <c r="B65" s="25" t="n">
        <v>59</v>
      </c>
      <c r="C65" s="26" t="n"/>
      <c r="D65" s="25" t="n"/>
      <c r="E65" s="26" t="n"/>
      <c r="F65" s="25" t="n"/>
      <c r="G65" s="26" t="n"/>
      <c r="H65" s="25" t="n"/>
      <c r="I65" s="25" t="n"/>
      <c r="J65" s="26" t="n"/>
      <c r="K65" s="26" t="n"/>
    </row>
    <row r="66" ht="15" customHeight="1" s="17">
      <c r="A66" s="24">
        <f>IF($B$3="","",DATE(YEAR($B$3),MONTH($B$3),DAY($B$3))+59)</f>
        <v/>
      </c>
      <c r="B66" s="25" t="n">
        <v>60</v>
      </c>
      <c r="C66" s="26" t="n"/>
      <c r="D66" s="25" t="n"/>
      <c r="E66" s="26" t="n"/>
      <c r="F66" s="25" t="n"/>
      <c r="G66" s="26" t="n"/>
      <c r="H66" s="25" t="n"/>
      <c r="I66" s="25" t="n"/>
      <c r="J66" s="26" t="n"/>
      <c r="K66" s="26" t="n"/>
    </row>
    <row r="67" ht="15" customHeight="1" s="17">
      <c r="A67" s="24">
        <f>IF($B$3="","",DATE(YEAR($B$3),MONTH($B$3),DAY($B$3))+60)</f>
        <v/>
      </c>
      <c r="B67" s="25" t="n">
        <v>61</v>
      </c>
      <c r="C67" s="26" t="n"/>
      <c r="D67" s="25" t="n"/>
      <c r="E67" s="26" t="n"/>
      <c r="F67" s="25" t="n"/>
      <c r="G67" s="26" t="n"/>
      <c r="H67" s="25" t="n"/>
      <c r="I67" s="25" t="n"/>
      <c r="J67" s="26" t="n"/>
      <c r="K67" s="26" t="n"/>
    </row>
    <row r="68" ht="15" customHeight="1" s="17">
      <c r="A68" s="24">
        <f>IF($B$3="","",DATE(YEAR($B$3),MONTH($B$3),DAY($B$3))+61)</f>
        <v/>
      </c>
      <c r="B68" s="25" t="n">
        <v>62</v>
      </c>
      <c r="C68" s="26" t="n"/>
      <c r="D68" s="25" t="n"/>
      <c r="E68" s="26" t="n"/>
      <c r="F68" s="25" t="n"/>
      <c r="G68" s="26" t="n"/>
      <c r="H68" s="25" t="n"/>
      <c r="I68" s="25" t="n"/>
      <c r="J68" s="26" t="n"/>
      <c r="K68" s="26" t="n"/>
    </row>
    <row r="69" ht="15" customHeight="1" s="17">
      <c r="A69" s="24">
        <f>IF($B$3="","",DATE(YEAR($B$3),MONTH($B$3),DAY($B$3))+62)</f>
        <v/>
      </c>
      <c r="B69" s="25" t="n">
        <v>63</v>
      </c>
      <c r="C69" s="26" t="n"/>
      <c r="D69" s="25" t="n"/>
      <c r="E69" s="26" t="n"/>
      <c r="F69" s="25" t="n"/>
      <c r="G69" s="26" t="n"/>
      <c r="H69" s="25" t="n"/>
      <c r="I69" s="25" t="n"/>
      <c r="J69" s="26" t="n"/>
      <c r="K69" s="26" t="n"/>
    </row>
    <row r="70" ht="15" customHeight="1" s="17">
      <c r="A70" s="24">
        <f>IF($B$3="","",DATE(YEAR($B$3),MONTH($B$3),DAY($B$3))+63)</f>
        <v/>
      </c>
      <c r="B70" s="25" t="n">
        <v>64</v>
      </c>
      <c r="C70" s="26" t="n"/>
      <c r="D70" s="25" t="n"/>
      <c r="E70" s="26" t="n"/>
      <c r="F70" s="25" t="n"/>
      <c r="G70" s="26" t="n"/>
      <c r="H70" s="25" t="n"/>
      <c r="I70" s="25" t="n"/>
      <c r="J70" s="26" t="n"/>
      <c r="K70" s="26" t="n"/>
    </row>
    <row r="71" ht="15" customHeight="1" s="17">
      <c r="A71" s="24">
        <f>IF($B$3="","",DATE(YEAR($B$3),MONTH($B$3),DAY($B$3))+64)</f>
        <v/>
      </c>
      <c r="B71" s="25" t="n">
        <v>65</v>
      </c>
      <c r="C71" s="26" t="n"/>
      <c r="D71" s="25" t="n"/>
      <c r="E71" s="26" t="n"/>
      <c r="F71" s="25" t="n"/>
      <c r="G71" s="26" t="n"/>
      <c r="H71" s="25" t="n"/>
      <c r="I71" s="25" t="n"/>
      <c r="J71" s="26" t="n"/>
      <c r="K71" s="26" t="n"/>
    </row>
    <row r="72" ht="15" customHeight="1" s="17">
      <c r="A72" s="24">
        <f>IF($B$3="","",DATE(YEAR($B$3),MONTH($B$3),DAY($B$3))+65)</f>
        <v/>
      </c>
      <c r="B72" s="25" t="n">
        <v>66</v>
      </c>
      <c r="C72" s="26" t="n"/>
      <c r="D72" s="25" t="n"/>
      <c r="E72" s="26" t="n"/>
      <c r="F72" s="25" t="n"/>
      <c r="G72" s="26" t="n"/>
      <c r="H72" s="25" t="n"/>
      <c r="I72" s="25" t="n"/>
      <c r="J72" s="26" t="n"/>
      <c r="K72" s="26" t="n"/>
    </row>
    <row r="73" ht="15" customHeight="1" s="17">
      <c r="A73" s="24">
        <f>IF($B$3="","",DATE(YEAR($B$3),MONTH($B$3),DAY($B$3))+66)</f>
        <v/>
      </c>
      <c r="B73" s="25" t="n">
        <v>67</v>
      </c>
      <c r="C73" s="26" t="n"/>
      <c r="D73" s="25" t="n"/>
      <c r="E73" s="26" t="n"/>
      <c r="F73" s="25" t="n"/>
      <c r="G73" s="26" t="n"/>
      <c r="H73" s="25" t="n"/>
      <c r="I73" s="25" t="n"/>
      <c r="J73" s="26" t="n"/>
      <c r="K73" s="26" t="n"/>
    </row>
    <row r="74" ht="15" customHeight="1" s="17">
      <c r="A74" s="24">
        <f>IF($B$3="","",DATE(YEAR($B$3),MONTH($B$3),DAY($B$3))+67)</f>
        <v/>
      </c>
      <c r="B74" s="25" t="n">
        <v>68</v>
      </c>
      <c r="C74" s="26" t="n"/>
      <c r="D74" s="25" t="n"/>
      <c r="E74" s="26" t="n"/>
      <c r="F74" s="25" t="n"/>
      <c r="G74" s="26" t="n"/>
      <c r="H74" s="25" t="n"/>
      <c r="I74" s="25" t="n"/>
      <c r="J74" s="26" t="n"/>
      <c r="K74" s="26" t="n"/>
    </row>
    <row r="75" ht="15" customHeight="1" s="17">
      <c r="A75" s="24">
        <f>IF($B$3="","",DATE(YEAR($B$3),MONTH($B$3),DAY($B$3))+68)</f>
        <v/>
      </c>
      <c r="B75" s="25" t="n">
        <v>69</v>
      </c>
      <c r="C75" s="26" t="n"/>
      <c r="D75" s="25" t="n"/>
      <c r="E75" s="26" t="n"/>
      <c r="F75" s="25" t="n"/>
      <c r="G75" s="26" t="n"/>
      <c r="H75" s="25" t="n"/>
      <c r="I75" s="25" t="n"/>
      <c r="J75" s="26" t="n"/>
      <c r="K75" s="26" t="n"/>
    </row>
    <row r="76" ht="15" customHeight="1" s="17">
      <c r="A76" s="24">
        <f>IF($B$3="","",DATE(YEAR($B$3),MONTH($B$3),DAY($B$3))+69)</f>
        <v/>
      </c>
      <c r="B76" s="25" t="n">
        <v>70</v>
      </c>
      <c r="C76" s="26" t="n"/>
      <c r="D76" s="25" t="n"/>
      <c r="E76" s="26" t="n"/>
      <c r="F76" s="25" t="n"/>
      <c r="G76" s="26" t="n"/>
      <c r="H76" s="25" t="n"/>
      <c r="I76" s="25" t="n"/>
      <c r="J76" s="26" t="n"/>
      <c r="K76" s="26" t="n"/>
    </row>
    <row r="77" ht="15" customHeight="1" s="17">
      <c r="A77" s="24">
        <f>IF($B$3="","",DATE(YEAR($B$3),MONTH($B$3),DAY($B$3))+70)</f>
        <v/>
      </c>
      <c r="B77" s="25" t="n">
        <v>71</v>
      </c>
      <c r="C77" s="26" t="n"/>
      <c r="D77" s="25" t="n"/>
      <c r="E77" s="26" t="n"/>
      <c r="F77" s="25" t="n"/>
      <c r="G77" s="26" t="n"/>
      <c r="H77" s="25" t="n"/>
      <c r="I77" s="25" t="n"/>
      <c r="J77" s="26" t="n"/>
      <c r="K77" s="26" t="n"/>
    </row>
    <row r="78" ht="15" customHeight="1" s="17">
      <c r="A78" s="24">
        <f>IF($B$3="","",DATE(YEAR($B$3),MONTH($B$3),DAY($B$3))+71)</f>
        <v/>
      </c>
      <c r="B78" s="25" t="n">
        <v>72</v>
      </c>
      <c r="C78" s="26" t="n"/>
      <c r="D78" s="25" t="n"/>
      <c r="E78" s="26" t="n"/>
      <c r="F78" s="25" t="n"/>
      <c r="G78" s="26" t="n"/>
      <c r="H78" s="25" t="n"/>
      <c r="I78" s="25" t="n"/>
      <c r="J78" s="26" t="n"/>
      <c r="K78" s="26" t="n"/>
    </row>
    <row r="79" ht="15" customHeight="1" s="17">
      <c r="A79" s="24">
        <f>IF($B$3="","",DATE(YEAR($B$3),MONTH($B$3),DAY($B$3))+72)</f>
        <v/>
      </c>
      <c r="B79" s="25" t="n">
        <v>73</v>
      </c>
      <c r="C79" s="26" t="n"/>
      <c r="D79" s="25" t="n"/>
      <c r="E79" s="26" t="n"/>
      <c r="F79" s="25" t="n"/>
      <c r="G79" s="26" t="n"/>
      <c r="H79" s="25" t="n"/>
      <c r="I79" s="25" t="n"/>
      <c r="J79" s="26" t="n"/>
      <c r="K79" s="26" t="n"/>
    </row>
    <row r="80" ht="15" customHeight="1" s="17">
      <c r="A80" s="24">
        <f>IF($B$3="","",DATE(YEAR($B$3),MONTH($B$3),DAY($B$3))+73)</f>
        <v/>
      </c>
      <c r="B80" s="25" t="n">
        <v>74</v>
      </c>
      <c r="C80" s="26" t="n"/>
      <c r="D80" s="25" t="n"/>
      <c r="E80" s="26" t="n"/>
      <c r="F80" s="25" t="n"/>
      <c r="G80" s="26" t="n"/>
      <c r="H80" s="25" t="n"/>
      <c r="I80" s="25" t="n"/>
      <c r="J80" s="26" t="n"/>
      <c r="K80" s="26" t="n"/>
    </row>
    <row r="81" ht="15" customHeight="1" s="17">
      <c r="A81" s="24">
        <f>IF($B$3="","",DATE(YEAR($B$3),MONTH($B$3),DAY($B$3))+74)</f>
        <v/>
      </c>
      <c r="B81" s="25" t="n">
        <v>75</v>
      </c>
      <c r="C81" s="26" t="n"/>
      <c r="D81" s="25" t="n"/>
      <c r="E81" s="26" t="n"/>
      <c r="F81" s="25" t="n"/>
      <c r="G81" s="26" t="n"/>
      <c r="H81" s="25" t="n"/>
      <c r="I81" s="25" t="n"/>
      <c r="J81" s="26" t="n"/>
      <c r="K81" s="26" t="n"/>
    </row>
    <row r="82" ht="15" customHeight="1" s="17">
      <c r="A82" s="24">
        <f>IF($B$3="","",DATE(YEAR($B$3),MONTH($B$3),DAY($B$3))+75)</f>
        <v/>
      </c>
      <c r="B82" s="25" t="n">
        <v>76</v>
      </c>
      <c r="C82" s="26" t="n"/>
      <c r="D82" s="25" t="n"/>
      <c r="E82" s="26" t="n"/>
      <c r="F82" s="25" t="n"/>
      <c r="G82" s="26" t="n"/>
      <c r="H82" s="25" t="n"/>
      <c r="I82" s="25" t="n"/>
      <c r="J82" s="26" t="n"/>
      <c r="K82" s="26" t="n"/>
    </row>
    <row r="83" ht="15" customHeight="1" s="17">
      <c r="A83" s="24">
        <f>IF($B$3="","",DATE(YEAR($B$3),MONTH($B$3),DAY($B$3))+76)</f>
        <v/>
      </c>
      <c r="B83" s="25" t="n">
        <v>77</v>
      </c>
      <c r="C83" s="26" t="n"/>
      <c r="D83" s="25" t="n"/>
      <c r="E83" s="26" t="n"/>
      <c r="F83" s="25" t="n"/>
      <c r="G83" s="26" t="n"/>
      <c r="H83" s="25" t="n"/>
      <c r="I83" s="25" t="n"/>
      <c r="J83" s="26" t="n"/>
      <c r="K83" s="26" t="n"/>
    </row>
    <row r="84" ht="15" customHeight="1" s="17">
      <c r="A84" s="24">
        <f>IF($B$3="","",DATE(YEAR($B$3),MONTH($B$3),DAY($B$3))+77)</f>
        <v/>
      </c>
      <c r="B84" s="25" t="n">
        <v>78</v>
      </c>
      <c r="C84" s="26" t="n"/>
      <c r="D84" s="25" t="n"/>
      <c r="E84" s="26" t="n"/>
      <c r="F84" s="25" t="n"/>
      <c r="G84" s="26" t="n"/>
      <c r="H84" s="25" t="n"/>
      <c r="I84" s="25" t="n"/>
      <c r="J84" s="26" t="n"/>
      <c r="K84" s="26" t="n"/>
    </row>
    <row r="85" ht="15" customHeight="1" s="17">
      <c r="A85" s="24">
        <f>IF($B$3="","",DATE(YEAR($B$3),MONTH($B$3),DAY($B$3))+78)</f>
        <v/>
      </c>
      <c r="B85" s="25" t="n">
        <v>79</v>
      </c>
      <c r="C85" s="26" t="n"/>
      <c r="D85" s="25" t="n"/>
      <c r="E85" s="26" t="n"/>
      <c r="F85" s="25" t="n"/>
      <c r="G85" s="26" t="n"/>
      <c r="H85" s="25" t="n"/>
      <c r="I85" s="25" t="n"/>
      <c r="J85" s="26" t="n"/>
      <c r="K85" s="26" t="n"/>
    </row>
    <row r="86" ht="15" customHeight="1" s="17">
      <c r="A86" s="24">
        <f>IF($B$3="","",DATE(YEAR($B$3),MONTH($B$3),DAY($B$3))+79)</f>
        <v/>
      </c>
      <c r="B86" s="25" t="n">
        <v>80</v>
      </c>
      <c r="C86" s="26" t="n"/>
      <c r="D86" s="25" t="n"/>
      <c r="E86" s="26" t="n"/>
      <c r="F86" s="25" t="n"/>
      <c r="G86" s="26" t="n"/>
      <c r="H86" s="25" t="n"/>
      <c r="I86" s="25" t="n"/>
      <c r="J86" s="26" t="n"/>
      <c r="K86" s="26" t="n"/>
    </row>
    <row r="87" ht="15" customHeight="1" s="17">
      <c r="A87" s="24">
        <f>IF($B$3="","",DATE(YEAR($B$3),MONTH($B$3),DAY($B$3))+80)</f>
        <v/>
      </c>
      <c r="B87" s="25" t="n">
        <v>81</v>
      </c>
      <c r="C87" s="26" t="n"/>
      <c r="D87" s="25" t="n"/>
      <c r="E87" s="26" t="n"/>
      <c r="F87" s="25" t="n"/>
      <c r="G87" s="26" t="n"/>
      <c r="H87" s="25" t="n"/>
      <c r="I87" s="25" t="n"/>
      <c r="J87" s="26" t="n"/>
      <c r="K87" s="26" t="n"/>
    </row>
    <row r="88" ht="15" customHeight="1" s="17">
      <c r="A88" s="24">
        <f>IF($B$3="","",DATE(YEAR($B$3),MONTH($B$3),DAY($B$3))+81)</f>
        <v/>
      </c>
      <c r="B88" s="25" t="n">
        <v>82</v>
      </c>
      <c r="C88" s="26" t="n"/>
      <c r="D88" s="25" t="n"/>
      <c r="E88" s="26" t="n"/>
      <c r="F88" s="25" t="n"/>
      <c r="G88" s="26" t="n"/>
      <c r="H88" s="25" t="n"/>
      <c r="I88" s="25" t="n"/>
      <c r="J88" s="26" t="n"/>
      <c r="K88" s="26" t="n"/>
    </row>
    <row r="89" ht="15" customHeight="1" s="17">
      <c r="A89" s="24">
        <f>IF($B$3="","",DATE(YEAR($B$3),MONTH($B$3),DAY($B$3))+82)</f>
        <v/>
      </c>
      <c r="B89" s="25" t="n">
        <v>83</v>
      </c>
      <c r="C89" s="26" t="n"/>
      <c r="D89" s="25" t="n"/>
      <c r="E89" s="26" t="n"/>
      <c r="F89" s="25" t="n"/>
      <c r="G89" s="26" t="n"/>
      <c r="H89" s="25" t="n"/>
      <c r="I89" s="25" t="n"/>
      <c r="J89" s="26" t="n"/>
      <c r="K89" s="26" t="n"/>
    </row>
    <row r="90" ht="15" customHeight="1" s="17">
      <c r="A90" s="24">
        <f>IF($B$3="","",DATE(YEAR($B$3),MONTH($B$3),DAY($B$3))+83)</f>
        <v/>
      </c>
      <c r="B90" s="25" t="n">
        <v>84</v>
      </c>
      <c r="C90" s="26" t="n"/>
      <c r="D90" s="25" t="n"/>
      <c r="E90" s="26" t="n"/>
      <c r="F90" s="25" t="n"/>
      <c r="G90" s="26" t="n"/>
      <c r="H90" s="25" t="n"/>
      <c r="I90" s="25" t="n"/>
      <c r="J90" s="26" t="n"/>
      <c r="K90" s="26" t="n"/>
    </row>
    <row r="91" ht="15" customHeight="1" s="17">
      <c r="A91" s="24">
        <f>IF($B$3="","",DATE(YEAR($B$3),MONTH($B$3),DAY($B$3))+84)</f>
        <v/>
      </c>
      <c r="B91" s="25" t="n">
        <v>85</v>
      </c>
      <c r="C91" s="26" t="n"/>
      <c r="D91" s="25" t="n"/>
      <c r="E91" s="26" t="n"/>
      <c r="F91" s="25" t="n"/>
      <c r="G91" s="26" t="n"/>
      <c r="H91" s="25" t="n"/>
      <c r="I91" s="25" t="n"/>
      <c r="J91" s="26" t="n"/>
      <c r="K91" s="26" t="n"/>
    </row>
    <row r="92" ht="15" customHeight="1" s="17">
      <c r="A92" s="24">
        <f>IF($B$3="","",DATE(YEAR($B$3),MONTH($B$3),DAY($B$3))+85)</f>
        <v/>
      </c>
      <c r="B92" s="25" t="n">
        <v>86</v>
      </c>
      <c r="C92" s="26" t="n"/>
      <c r="D92" s="25" t="n"/>
      <c r="E92" s="26" t="n"/>
      <c r="F92" s="25" t="n"/>
      <c r="G92" s="26" t="n"/>
      <c r="H92" s="25" t="n"/>
      <c r="I92" s="25" t="n"/>
      <c r="J92" s="26" t="n"/>
      <c r="K92" s="26" t="n"/>
    </row>
    <row r="93" ht="15" customHeight="1" s="17">
      <c r="A93" s="24">
        <f>IF($B$3="","",DATE(YEAR($B$3),MONTH($B$3),DAY($B$3))+86)</f>
        <v/>
      </c>
      <c r="B93" s="25" t="n">
        <v>87</v>
      </c>
      <c r="C93" s="26" t="n"/>
      <c r="D93" s="25" t="n"/>
      <c r="E93" s="26" t="n"/>
      <c r="F93" s="25" t="n"/>
      <c r="G93" s="26" t="n"/>
      <c r="H93" s="25" t="n"/>
      <c r="I93" s="25" t="n"/>
      <c r="J93" s="26" t="n"/>
      <c r="K93" s="26" t="n"/>
    </row>
    <row r="94" ht="15" customHeight="1" s="17">
      <c r="A94" s="24">
        <f>IF($B$3="","",DATE(YEAR($B$3),MONTH($B$3),DAY($B$3))+87)</f>
        <v/>
      </c>
      <c r="B94" s="25" t="n">
        <v>88</v>
      </c>
      <c r="C94" s="26" t="n"/>
      <c r="D94" s="25" t="n"/>
      <c r="E94" s="26" t="n"/>
      <c r="F94" s="25" t="n"/>
      <c r="G94" s="26" t="n"/>
      <c r="H94" s="25" t="n"/>
      <c r="I94" s="25" t="n"/>
      <c r="J94" s="26" t="n"/>
      <c r="K94" s="26" t="n"/>
    </row>
    <row r="95" ht="15" customHeight="1" s="17">
      <c r="A95" s="24">
        <f>IF($B$3="","",DATE(YEAR($B$3),MONTH($B$3),DAY($B$3))+88)</f>
        <v/>
      </c>
      <c r="B95" s="25" t="n">
        <v>89</v>
      </c>
      <c r="C95" s="26" t="n"/>
      <c r="D95" s="25" t="n"/>
      <c r="E95" s="26" t="n"/>
      <c r="F95" s="25" t="n"/>
      <c r="G95" s="26" t="n"/>
      <c r="H95" s="25" t="n"/>
      <c r="I95" s="25" t="n"/>
      <c r="J95" s="26" t="n"/>
      <c r="K95" s="26" t="n"/>
    </row>
    <row r="96">
      <c r="A96" s="24">
        <f>IF($B$3="","",DATE(YEAR($B$3),MONTH($B$3),DAY($B$3))+89)</f>
        <v/>
      </c>
      <c r="B96" s="25" t="n">
        <v>90</v>
      </c>
      <c r="C96" s="26" t="n"/>
      <c r="D96" s="25" t="n"/>
      <c r="E96" s="26" t="n"/>
      <c r="F96" s="25" t="n"/>
      <c r="G96" s="26" t="n"/>
      <c r="H96" s="25" t="n"/>
      <c r="I96" s="25" t="n"/>
      <c r="J96" s="26" t="n"/>
      <c r="K96" s="26" t="n"/>
    </row>
  </sheetData>
  <mergeCells count="2">
    <mergeCell ref="A2:K2"/>
    <mergeCell ref="A1:K1"/>
  </mergeCells>
  <dataValidations count="6">
    <dataValidation sqref="C6:C95" showDropDown="0" showInputMessage="0" showErrorMessage="0" allowBlank="1" type="list" errorStyle="stop" operator="between">
      <formula1>"PTSD,Back Pain,Knee Pain,TBI,Migraine,Sleep Apnea,Anxiety,Depression,Tinnitus,Other"</formula1>
      <formula2>0</formula2>
    </dataValidation>
    <dataValidation sqref="E6:E95" showDropDown="0" showInputMessage="0" showErrorMessage="0" allowBlank="1" type="list" errorStyle="stop" operator="between">
      <formula1>"Mild,Moderate,Severe,Debilitating"</formula1>
      <formula2>0</formula2>
    </dataValidation>
    <dataValidation sqref="F6:F95" showDropDown="0" showInputMessage="0" showErrorMessage="0" allowBlank="1" type="list" errorStyle="stop" operator="between">
      <formula1>"Yes,No"</formula1>
      <formula2>0</formula2>
    </dataValidation>
    <dataValidation sqref="G6:G95" showDropDown="0" showInputMessage="0" showErrorMessage="0" allowBlank="1" type="list" errorStyle="stop" operator="between">
      <formula1>"Normal Activity,Reduced Activity,Unable to Work,Bedridden,ER Visit"</formula1>
      <formula2>0</formula2>
    </dataValidation>
    <dataValidation sqref="I6:I95" showDropDown="0" showInputMessage="0" showErrorMessage="0" allowBlank="1" type="list" errorStyle="stop" operator="between">
      <formula1>"Yes,No,N-A"</formula1>
      <formula2>0</formula2>
    </dataValidation>
    <dataValidation sqref="D6:D95" showDropDown="0" showInputMessage="0" showErrorMessage="0" allowBlank="1" type="whole" errorStyle="stop" operator="between">
      <formula1>1</formula1>
      <formula2>10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6" min="1" max="1"/>
    <col width="15" customWidth="1" style="16" min="2" max="2"/>
  </cols>
  <sheetData>
    <row r="1" ht="17.35" customHeight="1" s="17">
      <c r="A1" s="27" t="inlineStr">
        <is>
          <t>90-Day Summary Dashboard</t>
        </is>
      </c>
    </row>
    <row r="2">
      <c r="A2" s="34" t="inlineStr">
        <is>
          <t>Auto-calculated sum</t>
        </is>
      </c>
      <c r="B2" s="19" t="inlineStr"/>
      <c r="C2" s="19" t="inlineStr"/>
      <c r="D2" s="19" t="inlineStr"/>
    </row>
    <row r="3" ht="15" customHeight="1" s="17"/>
    <row r="4" ht="15" customHeight="1" s="17">
      <c r="A4" s="21" t="inlineStr">
        <is>
          <t>Average Pain Level</t>
        </is>
      </c>
      <c r="B4" s="28">
        <f>IFERROR(AVERAGE('Daily Symptom Log'!D6:D95),"")</f>
        <v/>
      </c>
    </row>
    <row r="5" ht="15" customHeight="1" s="17">
      <c r="A5" s="21" t="inlineStr">
        <is>
          <t>Highest Pain Level</t>
        </is>
      </c>
      <c r="B5" s="28">
        <f>IFERROR(MAX('Daily Symptom Log'!D6:D95),"")</f>
        <v/>
      </c>
    </row>
    <row r="6" ht="15" customHeight="1" s="17">
      <c r="A6" s="21" t="inlineStr">
        <is>
          <t>Lowest Pain Level</t>
        </is>
      </c>
      <c r="B6" s="28">
        <f>IFERROR(MIN('Daily Symptom Log'!D6:D95),"")</f>
        <v/>
      </c>
    </row>
    <row r="7" ht="15" customHeight="1" s="17">
      <c r="A7" s="21" t="inlineStr">
        <is>
          <t>Days with Flare-Ups</t>
        </is>
      </c>
      <c r="B7" s="28">
        <f>IFERROR(COUNTIF('Daily Symptom Log'!F6:F95,"Yes"),"")</f>
        <v/>
      </c>
    </row>
    <row r="8" ht="15" customHeight="1" s="17">
      <c r="A8" s="21" t="inlineStr">
        <is>
          <t>Flare-Up Percentage</t>
        </is>
      </c>
      <c r="B8" s="29">
        <f>IFERROR(COUNTIF('Daily Symptom Log'!F6:F95,"Yes")/COUNTA('Daily Symptom Log'!A6:A95),"")</f>
        <v/>
      </c>
    </row>
    <row r="9" ht="15" customHeight="1" s="17">
      <c r="A9" s="21" t="inlineStr">
        <is>
          <t>Days Missed Work</t>
        </is>
      </c>
      <c r="B9" s="28">
        <f>IFERROR(COUNTIF('Daily Symptom Log'!I6:I95,"Yes"),"")</f>
        <v/>
      </c>
    </row>
    <row r="10">
      <c r="A10" s="21" t="inlineStr">
        <is>
          <t>Average Sleep Hours</t>
        </is>
      </c>
      <c r="B10" s="30">
        <f>IFERROR(AVERAGE('Daily Symptom Log'!H6:H95),"")</f>
        <v/>
      </c>
    </row>
    <row r="12" ht="15" customHeight="1" s="17"/>
    <row r="13" ht="15" customHeight="1" s="17">
      <c r="A13" s="21" t="inlineStr">
        <is>
          <t>Symptom Severity Breakdown</t>
        </is>
      </c>
    </row>
    <row r="14" ht="15" customHeight="1" s="17">
      <c r="A14" s="28" t="inlineStr">
        <is>
          <t>Mild</t>
        </is>
      </c>
      <c r="B14" s="28">
        <f>IFERROR(COUNTIF('Daily Symptom Log'!E6:E95,"Mild"),"")</f>
        <v/>
      </c>
    </row>
    <row r="15" ht="15" customHeight="1" s="17">
      <c r="A15" s="28" t="inlineStr">
        <is>
          <t>Moderate</t>
        </is>
      </c>
      <c r="B15" s="28">
        <f>IFERROR(COUNTIF('Daily Symptom Log'!E6:E95,"Moderate"),"")</f>
        <v/>
      </c>
    </row>
    <row r="16" ht="15" customHeight="1" s="17">
      <c r="A16" s="28" t="inlineStr">
        <is>
          <t>Severe</t>
        </is>
      </c>
      <c r="B16" s="28">
        <f>IFERROR(COUNTIF('Daily Symptom Log'!E6:E95,"Severe"),"")</f>
        <v/>
      </c>
    </row>
    <row r="17">
      <c r="A17" s="28" t="inlineStr">
        <is>
          <t>Debilitating</t>
        </is>
      </c>
      <c r="B17" s="28">
        <f>IFERROR(COUNTIF('Daily Symptom Log'!E6:E95,"Debilitating"),"")</f>
        <v/>
      </c>
    </row>
    <row r="18" ht="15" customHeight="1" s="17"/>
    <row r="19" ht="15" customHeight="1" s="17">
      <c r="A19" s="21" t="inlineStr">
        <is>
          <t>Functional Impact Breakdown</t>
        </is>
      </c>
    </row>
    <row r="20" ht="15" customHeight="1" s="17">
      <c r="A20" s="28" t="inlineStr">
        <is>
          <t>Normal Activity</t>
        </is>
      </c>
      <c r="B20" s="28">
        <f>IFERROR(COUNTIF('Daily Symptom Log'!G6:G95,"Normal Activity"),"")</f>
        <v/>
      </c>
    </row>
    <row r="21" ht="15" customHeight="1" s="17">
      <c r="A21" s="28" t="inlineStr">
        <is>
          <t>Reduced Activity</t>
        </is>
      </c>
      <c r="B21" s="28">
        <f>IFERROR(COUNTIF('Daily Symptom Log'!G6:G95,"Reduced Activity"),"")</f>
        <v/>
      </c>
    </row>
    <row r="22" ht="15" customHeight="1" s="17">
      <c r="A22" s="28" t="inlineStr">
        <is>
          <t>Unable to Work</t>
        </is>
      </c>
      <c r="B22" s="28">
        <f>IFERROR(COUNTIF('Daily Symptom Log'!G6:G95,"Unable to Work"),"")</f>
        <v/>
      </c>
    </row>
    <row r="23" ht="15" customHeight="1" s="17">
      <c r="A23" s="28" t="inlineStr">
        <is>
          <t>Bedridden</t>
        </is>
      </c>
      <c r="B23" s="28">
        <f>IFERROR(COUNTIF('Daily Symptom Log'!G6:G95,"Bedridden"),"")</f>
        <v/>
      </c>
    </row>
    <row r="24">
      <c r="A24" s="28" t="inlineStr">
        <is>
          <t>ER Visit</t>
        </is>
      </c>
      <c r="B24" s="28">
        <f>IFERROR(COUNTIF('Daily Symptom Log'!G6:G95,"ER Visit"),"")</f>
        <v/>
      </c>
    </row>
    <row r="25" ht="15" customHeight="1" s="17"/>
    <row r="26" ht="15" customHeight="1" s="17">
      <c r="A26" s="21" t="inlineStr">
        <is>
          <t>Trend Analysis</t>
        </is>
      </c>
    </row>
    <row r="27" ht="15" customHeight="1" s="17">
      <c r="A27" s="16" t="inlineStr">
        <is>
          <t>First 30 Days Avg Pain</t>
        </is>
      </c>
      <c r="B27" s="16">
        <f>IFERROR(AVERAGE('Daily Symptom Log'!D6:D35),"")</f>
        <v/>
      </c>
    </row>
    <row r="28" ht="15" customHeight="1" s="17">
      <c r="A28" s="16" t="inlineStr">
        <is>
          <t>Last 30 Days Avg Pain</t>
        </is>
      </c>
      <c r="B28" s="16">
        <f>IFERROR(AVERAGE('Daily Symptom Log'!D66:D95),"")</f>
        <v/>
      </c>
    </row>
    <row r="29">
      <c r="A29" s="16" t="inlineStr">
        <is>
          <t>Trend</t>
        </is>
      </c>
      <c r="B29" s="21">
        <f>IFERROR(IF(B27&gt;B26,"WORSENING",IF(B27&lt;B26,"IMPROVING","STABLE")),"")</f>
        <v/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6" min="1" max="1"/>
    <col width="20" customWidth="1" style="16" min="2" max="2"/>
    <col width="12" customWidth="1" style="16" min="3" max="4"/>
    <col width="15" customWidth="1" style="16" min="5" max="5"/>
    <col width="20" customWidth="1" style="16" min="6" max="6"/>
  </cols>
  <sheetData>
    <row r="1" ht="17.35" customHeight="1" s="17">
      <c r="A1" s="27" t="inlineStr">
        <is>
          <t>Pattern Analysis</t>
        </is>
      </c>
    </row>
    <row r="2">
      <c r="A2" s="34" t="inlineStr">
        <is>
          <t>Enter pattern analysis</t>
        </is>
      </c>
      <c r="B2" s="19" t="inlineStr"/>
      <c r="C2" s="19" t="inlineStr"/>
      <c r="D2" s="19" t="inlineStr"/>
      <c r="E2" s="19" t="inlineStr"/>
      <c r="F2" s="19" t="inlineStr"/>
    </row>
    <row r="3" ht="15" customHeight="1" s="17"/>
    <row r="4" ht="15" customHeight="1" s="17">
      <c r="A4" s="21" t="inlineStr">
        <is>
          <t>Weekly Summary (13 Weeks)</t>
        </is>
      </c>
    </row>
    <row r="5" ht="15" customHeight="1" s="17">
      <c r="A5" s="31" t="inlineStr">
        <is>
          <t>Week</t>
        </is>
      </c>
      <c r="B5" s="31" t="inlineStr">
        <is>
          <t>Date Range</t>
        </is>
      </c>
      <c r="C5" s="31" t="inlineStr">
        <is>
          <t>Avg Pain</t>
        </is>
      </c>
      <c r="D5" s="31" t="inlineStr">
        <is>
          <t>Flare-Ups</t>
        </is>
      </c>
      <c r="E5" s="31" t="inlineStr">
        <is>
          <t>Work Days Missed</t>
        </is>
      </c>
      <c r="F5" s="31" t="inlineStr">
        <is>
          <t>Most Common Severity</t>
        </is>
      </c>
    </row>
    <row r="6" ht="15" customHeight="1" s="17">
      <c r="A6" s="28" t="inlineStr">
        <is>
          <t>Week 1</t>
        </is>
      </c>
      <c r="B6" s="28" t="inlineStr">
        <is>
          <t>Days 1-7</t>
        </is>
      </c>
      <c r="C6" s="28">
        <f>IFERROR(AVERAGE('Daily Symptom Log'!D6:D12),"")</f>
        <v/>
      </c>
      <c r="D6" s="28">
        <f>IFERROR(COUNTIF('Daily Symptom Log'!F6:F12,"Yes"),"")</f>
        <v/>
      </c>
      <c r="E6" s="28">
        <f>IFERROR(COUNTIF('Daily Symptom Log'!I6:I12,"Yes"),"")</f>
        <v/>
      </c>
      <c r="F6" s="32" t="inlineStr">
        <is>
          <t>(Analysis - Manual)</t>
        </is>
      </c>
    </row>
    <row r="7" ht="15" customHeight="1" s="17">
      <c r="A7" s="28" t="inlineStr">
        <is>
          <t>Week 2</t>
        </is>
      </c>
      <c r="B7" s="28" t="inlineStr">
        <is>
          <t>Days 8-14</t>
        </is>
      </c>
      <c r="C7" s="28">
        <f>IFERROR(AVERAGE('Daily Symptom Log'!D13:D19),"")</f>
        <v/>
      </c>
      <c r="D7" s="28">
        <f>IFERROR(COUNTIF('Daily Symptom Log'!F13:F19,"Yes"),"")</f>
        <v/>
      </c>
      <c r="E7" s="28">
        <f>IFERROR(COUNTIF('Daily Symptom Log'!I13:I19,"Yes"),"")</f>
        <v/>
      </c>
      <c r="F7" s="32" t="inlineStr">
        <is>
          <t>(Analysis - Manual)</t>
        </is>
      </c>
    </row>
    <row r="8" ht="15" customHeight="1" s="17">
      <c r="A8" s="28" t="inlineStr">
        <is>
          <t>Week 3</t>
        </is>
      </c>
      <c r="B8" s="28" t="inlineStr">
        <is>
          <t>Days 15-21</t>
        </is>
      </c>
      <c r="C8" s="28">
        <f>IFERROR(AVERAGE('Daily Symptom Log'!D20:D26),"")</f>
        <v/>
      </c>
      <c r="D8" s="28">
        <f>IFERROR(COUNTIF('Daily Symptom Log'!F20:F26,"Yes"),"")</f>
        <v/>
      </c>
      <c r="E8" s="28">
        <f>IFERROR(COUNTIF('Daily Symptom Log'!I20:I26,"Yes"),"")</f>
        <v/>
      </c>
      <c r="F8" s="32" t="inlineStr">
        <is>
          <t>(Analysis - Manual)</t>
        </is>
      </c>
    </row>
    <row r="9" ht="15" customHeight="1" s="17">
      <c r="A9" s="28" t="inlineStr">
        <is>
          <t>Week 4</t>
        </is>
      </c>
      <c r="B9" s="28" t="inlineStr">
        <is>
          <t>Days 22-28</t>
        </is>
      </c>
      <c r="C9" s="28">
        <f>IFERROR(AVERAGE('Daily Symptom Log'!D27:D33),"")</f>
        <v/>
      </c>
      <c r="D9" s="28">
        <f>IFERROR(COUNTIF('Daily Symptom Log'!F27:F33,"Yes"),"")</f>
        <v/>
      </c>
      <c r="E9" s="28">
        <f>IFERROR(COUNTIF('Daily Symptom Log'!I27:I33,"Yes"),"")</f>
        <v/>
      </c>
      <c r="F9" s="32" t="inlineStr">
        <is>
          <t>(Analysis - Manual)</t>
        </is>
      </c>
    </row>
    <row r="10" ht="15" customHeight="1" s="17">
      <c r="A10" s="28" t="inlineStr">
        <is>
          <t>Week 5</t>
        </is>
      </c>
      <c r="B10" s="28" t="inlineStr">
        <is>
          <t>Days 29-35</t>
        </is>
      </c>
      <c r="C10" s="28">
        <f>IFERROR(AVERAGE('Daily Symptom Log'!D34:D40),"")</f>
        <v/>
      </c>
      <c r="D10" s="28">
        <f>IFERROR(COUNTIF('Daily Symptom Log'!F34:F40,"Yes"),"")</f>
        <v/>
      </c>
      <c r="E10" s="28">
        <f>IFERROR(COUNTIF('Daily Symptom Log'!I34:I40,"Yes"),"")</f>
        <v/>
      </c>
      <c r="F10" s="32" t="inlineStr">
        <is>
          <t>(Analysis - Manual)</t>
        </is>
      </c>
    </row>
    <row r="11" ht="15" customHeight="1" s="17">
      <c r="A11" s="28" t="inlineStr">
        <is>
          <t>Week 6</t>
        </is>
      </c>
      <c r="B11" s="28" t="inlineStr">
        <is>
          <t>Days 36-42</t>
        </is>
      </c>
      <c r="C11" s="28">
        <f>IFERROR(AVERAGE('Daily Symptom Log'!D41:D47),"")</f>
        <v/>
      </c>
      <c r="D11" s="28">
        <f>IFERROR(COUNTIF('Daily Symptom Log'!F41:F47,"Yes"),"")</f>
        <v/>
      </c>
      <c r="E11" s="28">
        <f>IFERROR(COUNTIF('Daily Symptom Log'!I41:I47,"Yes"),"")</f>
        <v/>
      </c>
      <c r="F11" s="32" t="inlineStr">
        <is>
          <t>(Analysis - Manual)</t>
        </is>
      </c>
    </row>
    <row r="12" ht="15" customHeight="1" s="17">
      <c r="A12" s="28" t="inlineStr">
        <is>
          <t>Week 7</t>
        </is>
      </c>
      <c r="B12" s="28" t="inlineStr">
        <is>
          <t>Days 43-49</t>
        </is>
      </c>
      <c r="C12" s="28">
        <f>IFERROR(AVERAGE('Daily Symptom Log'!D48:D54),"")</f>
        <v/>
      </c>
      <c r="D12" s="28">
        <f>IFERROR(COUNTIF('Daily Symptom Log'!F48:F54,"Yes"),"")</f>
        <v/>
      </c>
      <c r="E12" s="28">
        <f>IFERROR(COUNTIF('Daily Symptom Log'!I48:I54,"Yes"),"")</f>
        <v/>
      </c>
      <c r="F12" s="32" t="inlineStr">
        <is>
          <t>(Analysis - Manual)</t>
        </is>
      </c>
    </row>
    <row r="13" ht="15" customHeight="1" s="17">
      <c r="A13" s="28" t="inlineStr">
        <is>
          <t>Week 8</t>
        </is>
      </c>
      <c r="B13" s="28" t="inlineStr">
        <is>
          <t>Days 50-56</t>
        </is>
      </c>
      <c r="C13" s="28">
        <f>IFERROR(AVERAGE('Daily Symptom Log'!D55:D61),"")</f>
        <v/>
      </c>
      <c r="D13" s="28">
        <f>IFERROR(COUNTIF('Daily Symptom Log'!F55:F61,"Yes"),"")</f>
        <v/>
      </c>
      <c r="E13" s="28">
        <f>IFERROR(COUNTIF('Daily Symptom Log'!I55:I61,"Yes"),"")</f>
        <v/>
      </c>
      <c r="F13" s="32" t="inlineStr">
        <is>
          <t>(Analysis - Manual)</t>
        </is>
      </c>
    </row>
    <row r="14" ht="15" customHeight="1" s="17">
      <c r="A14" s="28" t="inlineStr">
        <is>
          <t>Week 9</t>
        </is>
      </c>
      <c r="B14" s="28" t="inlineStr">
        <is>
          <t>Days 57-63</t>
        </is>
      </c>
      <c r="C14" s="28">
        <f>IFERROR(AVERAGE('Daily Symptom Log'!D62:D68),"")</f>
        <v/>
      </c>
      <c r="D14" s="28">
        <f>IFERROR(COUNTIF('Daily Symptom Log'!F62:F68,"Yes"),"")</f>
        <v/>
      </c>
      <c r="E14" s="28">
        <f>IFERROR(COUNTIF('Daily Symptom Log'!I62:I68,"Yes"),"")</f>
        <v/>
      </c>
      <c r="F14" s="32" t="inlineStr">
        <is>
          <t>(Analysis - Manual)</t>
        </is>
      </c>
    </row>
    <row r="15" ht="15" customHeight="1" s="17">
      <c r="A15" s="28" t="inlineStr">
        <is>
          <t>Week 10</t>
        </is>
      </c>
      <c r="B15" s="28" t="inlineStr">
        <is>
          <t>Days 64-70</t>
        </is>
      </c>
      <c r="C15" s="28">
        <f>IFERROR(AVERAGE('Daily Symptom Log'!D69:D75),"")</f>
        <v/>
      </c>
      <c r="D15" s="28">
        <f>IFERROR(COUNTIF('Daily Symptom Log'!F69:F75,"Yes"),"")</f>
        <v/>
      </c>
      <c r="E15" s="28">
        <f>IFERROR(COUNTIF('Daily Symptom Log'!I69:I75,"Yes"),"")</f>
        <v/>
      </c>
      <c r="F15" s="32" t="inlineStr">
        <is>
          <t>(Analysis - Manual)</t>
        </is>
      </c>
    </row>
    <row r="16" ht="15" customHeight="1" s="17">
      <c r="A16" s="28" t="inlineStr">
        <is>
          <t>Week 11</t>
        </is>
      </c>
      <c r="B16" s="28" t="inlineStr">
        <is>
          <t>Days 71-77</t>
        </is>
      </c>
      <c r="C16" s="28">
        <f>IFERROR(AVERAGE('Daily Symptom Log'!D76:D82),"")</f>
        <v/>
      </c>
      <c r="D16" s="28">
        <f>IFERROR(COUNTIF('Daily Symptom Log'!F76:F82,"Yes"),"")</f>
        <v/>
      </c>
      <c r="E16" s="28">
        <f>IFERROR(COUNTIF('Daily Symptom Log'!I76:I82,"Yes"),"")</f>
        <v/>
      </c>
      <c r="F16" s="32" t="inlineStr">
        <is>
          <t>(Analysis - Manual)</t>
        </is>
      </c>
    </row>
    <row r="17" ht="15" customHeight="1" s="17">
      <c r="A17" s="28" t="inlineStr">
        <is>
          <t>Week 12</t>
        </is>
      </c>
      <c r="B17" s="28" t="inlineStr">
        <is>
          <t>Days 78-84</t>
        </is>
      </c>
      <c r="C17" s="28">
        <f>IFERROR(AVERAGE('Daily Symptom Log'!D83:D89),"")</f>
        <v/>
      </c>
      <c r="D17" s="28">
        <f>IFERROR(COUNTIF('Daily Symptom Log'!F83:F89,"Yes"),"")</f>
        <v/>
      </c>
      <c r="E17" s="28">
        <f>IFERROR(COUNTIF('Daily Symptom Log'!I83:I89,"Yes"),"")</f>
        <v/>
      </c>
      <c r="F17" s="32" t="inlineStr">
        <is>
          <t>(Analysis - Manual)</t>
        </is>
      </c>
    </row>
    <row r="18">
      <c r="A18" s="28" t="inlineStr">
        <is>
          <t>Week 13</t>
        </is>
      </c>
      <c r="B18" s="28" t="inlineStr">
        <is>
          <t>Days 85-90</t>
        </is>
      </c>
      <c r="C18" s="28">
        <f>IFERROR(AVERAGE('Daily Symptom Log'!D90:D95),"")</f>
        <v/>
      </c>
      <c r="D18" s="28">
        <f>IFERROR(COUNTIF('Daily Symptom Log'!F90:F95,"Yes"),"")</f>
        <v/>
      </c>
      <c r="E18" s="28">
        <f>IFERROR(COUNTIF('Daily Symptom Log'!I90:I95,"Yes"),"")</f>
        <v/>
      </c>
      <c r="F18" s="32" t="inlineStr">
        <is>
          <t>(Analysis - Manual)</t>
        </is>
      </c>
    </row>
    <row r="19" ht="15" customHeight="1" s="17"/>
    <row r="20" ht="15" customHeight="1" s="17">
      <c r="A20" s="21" t="inlineStr">
        <is>
          <t>Monthly Summary (3 Months)</t>
        </is>
      </c>
    </row>
    <row r="21" ht="15" customHeight="1" s="17">
      <c r="A21" s="31" t="inlineStr">
        <is>
          <t>Month</t>
        </is>
      </c>
      <c r="B21" s="31" t="inlineStr">
        <is>
          <t>Date Range</t>
        </is>
      </c>
      <c r="C21" s="31" t="inlineStr">
        <is>
          <t>Avg Pain</t>
        </is>
      </c>
      <c r="D21" s="31" t="inlineStr">
        <is>
          <t>Flare-Ups</t>
        </is>
      </c>
      <c r="E21" s="31" t="inlineStr">
        <is>
          <t>Work Days Missed</t>
        </is>
      </c>
      <c r="F21" s="31" t="inlineStr">
        <is>
          <t>Notes</t>
        </is>
      </c>
    </row>
    <row r="22" ht="15" customHeight="1" s="17">
      <c r="A22" s="28" t="inlineStr">
        <is>
          <t>Month 1</t>
        </is>
      </c>
      <c r="B22" s="28" t="inlineStr">
        <is>
          <t>Days 1-30</t>
        </is>
      </c>
      <c r="C22" s="28">
        <f>IFERROR(AVERAGE('Daily Symptom Log'!D6:D35),"")</f>
        <v/>
      </c>
      <c r="D22" s="28">
        <f>IFERROR(COUNTIF('Daily Symptom Log'!F6:F35,"Yes"),"")</f>
        <v/>
      </c>
      <c r="E22" s="28">
        <f>IFERROR(COUNTIF('Daily Symptom Log'!I6:I35,"Yes"),"")</f>
        <v/>
      </c>
    </row>
    <row r="23" ht="15" customHeight="1" s="17">
      <c r="A23" s="28" t="inlineStr">
        <is>
          <t>Month 2</t>
        </is>
      </c>
      <c r="B23" s="28" t="inlineStr">
        <is>
          <t>Days 31-60</t>
        </is>
      </c>
      <c r="C23" s="28">
        <f>IFERROR(AVERAGE('Daily Symptom Log'!D36:D65),"")</f>
        <v/>
      </c>
      <c r="D23" s="28">
        <f>IFERROR(COUNTIF('Daily Symptom Log'!F36:F65,"Yes"),"")</f>
        <v/>
      </c>
      <c r="E23" s="28">
        <f>IFERROR(COUNTIF('Daily Symptom Log'!I36:I65,"Yes"),"")</f>
        <v/>
      </c>
    </row>
    <row r="24">
      <c r="A24" s="28" t="inlineStr">
        <is>
          <t>Month 3</t>
        </is>
      </c>
      <c r="B24" s="28" t="inlineStr">
        <is>
          <t>Days 61-90</t>
        </is>
      </c>
      <c r="C24" s="28">
        <f>IFERROR(AVERAGE('Daily Symptom Log'!D66:D95),"")</f>
        <v/>
      </c>
      <c r="D24" s="28">
        <f>IFERROR(COUNTIF('Daily Symptom Log'!F66:F95,"Yes"),"")</f>
        <v/>
      </c>
      <c r="E24" s="28">
        <f>IFERROR(COUNTIF('Daily Symptom Log'!I66:I95,"Yes"),"")</f>
        <v/>
      </c>
    </row>
    <row r="25" ht="15" customHeight="1" s="17"/>
    <row r="26" ht="15" customHeight="1" s="17">
      <c r="A26" s="21" t="inlineStr">
        <is>
          <t>Patterns Noted (Free Text)</t>
        </is>
      </c>
    </row>
    <row r="27">
      <c r="A27" s="33" t="inlineStr">
        <is>
          <t>(Use this space to document patterns you notice - triggers, cycles, worsening trends, etc.)</t>
        </is>
      </c>
    </row>
  </sheetData>
  <mergeCells count="2">
    <mergeCell ref="A26:F26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2026-04-13T23:33:52Z</dcterms:created>
  <dcterms:modified xmlns:dcterms="http://purl.org/dc/terms/" xmlns:xsi="http://www.w3.org/2001/XMLSchema-instance" xsi:type="dcterms:W3CDTF">2026-04-14T04:21:04Z</dcterms:modified>
  <cp:revision>0</cp:revision>
</cp:coreProperties>
</file>