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Window Calculator" sheetId="1" state="visible" r:id="rId1"/>
    <sheet xmlns:r="http://schemas.openxmlformats.org/officeDocument/2006/relationships" name="Back Pay Projector" sheetId="2" state="visible" r:id="rId2"/>
    <sheet xmlns:r="http://schemas.openxmlformats.org/officeDocument/2006/relationships" name="Effective Date Value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\$#,##0.00"/>
  </numFmts>
  <fonts count="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0000FF"/>
      <sz val="11"/>
    </font>
    <font>
      <i val="1"/>
      <color rgb="000066CC"/>
      <sz val="10"/>
    </font>
    <font>
      <i val="1"/>
      <color rgb="000066CC"/>
      <sz val="9"/>
    </font>
  </fonts>
  <fills count="6">
    <fill>
      <patternFill/>
    </fill>
    <fill>
      <patternFill patternType="gray125"/>
    </fill>
    <fill>
      <patternFill patternType="solid">
        <fgColor rgb="FF1A1A2E"/>
        <bgColor rgb="FF333300"/>
      </patternFill>
    </fill>
    <fill>
      <patternFill patternType="solid">
        <fgColor rgb="FFFFFF00"/>
        <bgColor rgb="FFFFFF0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9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164" fontId="5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general" vertical="bottom"/>
    </xf>
    <xf numFmtId="1" fontId="0" fillId="0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6" fillId="4" borderId="0" applyAlignment="1" pivotButton="0" quotePrefix="0" xfId="0">
      <alignment vertical="top" wrapText="1"/>
    </xf>
    <xf numFmtId="164" fontId="5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general" vertical="bottom"/>
    </xf>
    <xf numFmtId="1" fontId="0" fillId="0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0" fontId="7" fillId="4" borderId="0" applyAlignment="1" pivotButton="0" quotePrefix="0" xfId="0">
      <alignment vertical="top" wrapText="1"/>
    </xf>
    <xf numFmtId="0" fontId="0" fillId="5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B1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35" customWidth="1" style="8" min="1" max="1"/>
    <col width="30" customWidth="1" style="8" min="2" max="2"/>
  </cols>
  <sheetData>
    <row r="1" ht="15" customHeight="1" s="9">
      <c r="A1" s="10" t="inlineStr">
        <is>
          <t>BDD Window Calculator</t>
        </is>
      </c>
      <c r="B1" s="10" t="n"/>
    </row>
    <row r="2">
      <c r="A2" s="17" t="inlineStr">
        <is>
          <t>Enter bdd window calculator</t>
        </is>
      </c>
      <c r="B2" s="11" t="inlineStr"/>
    </row>
    <row r="3" ht="15" customHeight="1" s="9"/>
    <row r="4">
      <c r="A4" s="8" t="inlineStr">
        <is>
          <t>Separation Date (MM/DD/YYYY):</t>
        </is>
      </c>
      <c r="B4" s="12" t="n"/>
    </row>
    <row r="5" ht="15" customHeight="1" s="9"/>
    <row r="6" ht="15" customHeight="1" s="9">
      <c r="A6" s="8" t="inlineStr">
        <is>
          <t>BDD Opens (Sep Date - 180 days):</t>
        </is>
      </c>
      <c r="B6" s="13">
        <f>IF(B3="","",B3-180)</f>
        <v/>
      </c>
    </row>
    <row r="7" ht="15" customHeight="1" s="9">
      <c r="A7" s="8" t="inlineStr">
        <is>
          <t>BDD Closes (Sep Date - 90 days):</t>
        </is>
      </c>
      <c r="B7" s="13">
        <f>IF(B3="","",B3-90)</f>
        <v/>
      </c>
    </row>
    <row r="8" ht="15" customHeight="1" s="9">
      <c r="A8" s="8" t="inlineStr">
        <is>
          <t>Optimal Filing Range:</t>
        </is>
      </c>
      <c r="B8" s="8">
        <f>IF(B3="","",B3-180&amp;" to "&amp;B3-150)</f>
        <v/>
      </c>
    </row>
    <row r="9">
      <c r="A9" s="8" t="inlineStr">
        <is>
          <t>Days Remaining in Window (from today):</t>
        </is>
      </c>
      <c r="B9" s="14">
        <f>IF(B6="","",MAX(0,B6-TODAY()))</f>
        <v/>
      </c>
    </row>
    <row r="10" ht="15" customHeight="1" s="9"/>
    <row r="11">
      <c r="A11" s="8" t="inlineStr">
        <is>
          <t>Current Status:</t>
        </is>
      </c>
      <c r="B11" s="8">
        <f>IF(B3="","N/A",IF(TODAY()&lt;B5,"NOT YET OPEN",IF(TODAY()&gt;B6,"WINDOW CLOSED","WINDOW OPEN")))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H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18" customWidth="1" style="8" min="1" max="7"/>
  </cols>
  <sheetData>
    <row r="1" ht="26.85" customHeight="1" s="9">
      <c r="A1" s="10" t="inlineStr">
        <is>
          <t>Rating %</t>
        </is>
      </c>
      <c r="B1" s="10" t="inlineStr">
        <is>
          <t>Vet Only</t>
        </is>
      </c>
      <c r="C1" s="10" t="inlineStr">
        <is>
          <t>Vet + Spouse</t>
        </is>
      </c>
      <c r="D1" s="10" t="inlineStr">
        <is>
          <t>Vet + Spouse + 1 Child</t>
        </is>
      </c>
      <c r="E1" s="10" t="inlineStr">
        <is>
          <t>Vet + Spouse + 2 Children</t>
        </is>
      </c>
      <c r="F1" s="10" t="inlineStr">
        <is>
          <t>Vet + Spouse + 3 Children</t>
        </is>
      </c>
      <c r="G1" s="10" t="inlineStr">
        <is>
          <t>Vet + Spouse + 4 Children</t>
        </is>
      </c>
    </row>
    <row r="2" ht="15" customHeight="1" s="9">
      <c r="A2" s="17" t="inlineStr">
        <is>
          <t>Enter rating % (0-100)</t>
        </is>
      </c>
      <c r="B2" s="17" t="inlineStr">
        <is>
          <t>Enter vet only</t>
        </is>
      </c>
      <c r="C2" s="17" t="inlineStr">
        <is>
          <t>Enter vet + spouse</t>
        </is>
      </c>
      <c r="D2" s="17" t="inlineStr">
        <is>
          <t>Enter vet + spouse + 1 child</t>
        </is>
      </c>
      <c r="E2" s="17" t="inlineStr">
        <is>
          <t>Enter vet + spouse + 2 children</t>
        </is>
      </c>
      <c r="F2" s="17" t="inlineStr">
        <is>
          <t>Enter vet + spouse + 3 children</t>
        </is>
      </c>
      <c r="G2" s="17" t="inlineStr">
        <is>
          <t>Enter vet + spouse + 4 children</t>
        </is>
      </c>
      <c r="H2" s="11" t="inlineStr"/>
    </row>
    <row r="3" ht="15" customHeight="1" s="9">
      <c r="A3" s="18" t="n">
        <v>10</v>
      </c>
      <c r="B3" s="18" t="n">
        <v>184</v>
      </c>
      <c r="C3" s="18" t="n">
        <v>201</v>
      </c>
      <c r="D3" s="18" t="n">
        <v>230</v>
      </c>
      <c r="E3" s="18" t="n">
        <v>255</v>
      </c>
      <c r="F3" s="18" t="n">
        <v>280</v>
      </c>
      <c r="G3" s="18" t="n">
        <v>305</v>
      </c>
      <c r="H3" s="18" t="n">
        <v>330</v>
      </c>
    </row>
    <row r="4" ht="15" customHeight="1" s="9">
      <c r="A4" s="8" t="n">
        <v>20</v>
      </c>
      <c r="B4" s="8" t="n">
        <v>373</v>
      </c>
      <c r="C4" s="8" t="n">
        <v>409</v>
      </c>
      <c r="D4" s="8" t="n">
        <v>468</v>
      </c>
      <c r="E4" s="8" t="n">
        <v>523</v>
      </c>
      <c r="F4" s="8" t="n">
        <v>578</v>
      </c>
      <c r="G4" s="8" t="n">
        <v>633</v>
      </c>
      <c r="H4" s="8" t="n">
        <v>688</v>
      </c>
    </row>
    <row r="5" ht="15" customHeight="1" s="9">
      <c r="A5" s="8" t="n">
        <v>30</v>
      </c>
      <c r="B5" s="8" t="n">
        <v>605</v>
      </c>
      <c r="C5" s="8" t="n">
        <v>661</v>
      </c>
      <c r="D5" s="8" t="n">
        <v>756</v>
      </c>
      <c r="E5" s="8" t="n">
        <v>846</v>
      </c>
      <c r="F5" s="8" t="n">
        <v>936</v>
      </c>
      <c r="G5" s="8" t="n">
        <v>1026</v>
      </c>
      <c r="H5" s="8" t="n">
        <v>1116</v>
      </c>
    </row>
    <row r="6" ht="15" customHeight="1" s="9">
      <c r="A6" s="8" t="n">
        <v>40</v>
      </c>
      <c r="B6" s="8" t="n">
        <v>926</v>
      </c>
      <c r="C6" s="8" t="n">
        <v>1013</v>
      </c>
      <c r="D6" s="8" t="n">
        <v>1158</v>
      </c>
      <c r="E6" s="8" t="n">
        <v>1296</v>
      </c>
      <c r="F6" s="8" t="n">
        <v>1434</v>
      </c>
      <c r="G6" s="8" t="n">
        <v>1572</v>
      </c>
      <c r="H6" s="8" t="n">
        <v>1710</v>
      </c>
    </row>
    <row r="7" ht="15" customHeight="1" s="9">
      <c r="A7" s="8" t="n">
        <v>50</v>
      </c>
      <c r="B7" s="8" t="n">
        <v>1348</v>
      </c>
      <c r="C7" s="8" t="n">
        <v>1474</v>
      </c>
      <c r="D7" s="8" t="n">
        <v>1686</v>
      </c>
      <c r="E7" s="8" t="n">
        <v>1884</v>
      </c>
      <c r="F7" s="8" t="n">
        <v>2082</v>
      </c>
      <c r="G7" s="8" t="n">
        <v>2280</v>
      </c>
      <c r="H7" s="8" t="n">
        <v>2478</v>
      </c>
    </row>
    <row r="8" ht="15" customHeight="1" s="9">
      <c r="A8" s="8" t="n">
        <v>60</v>
      </c>
      <c r="B8" s="8" t="n">
        <v>1743</v>
      </c>
      <c r="C8" s="8" t="n">
        <v>1906</v>
      </c>
      <c r="D8" s="8" t="n">
        <v>2181</v>
      </c>
      <c r="E8" s="8" t="n">
        <v>2442</v>
      </c>
      <c r="F8" s="8" t="n">
        <v>2703</v>
      </c>
      <c r="G8" s="8" t="n">
        <v>2964</v>
      </c>
      <c r="H8" s="8" t="n">
        <v>3225</v>
      </c>
    </row>
    <row r="9" ht="15" customHeight="1" s="9">
      <c r="A9" s="8" t="n">
        <v>70</v>
      </c>
      <c r="B9" s="8" t="n">
        <v>2187</v>
      </c>
      <c r="C9" s="8" t="n">
        <v>2392</v>
      </c>
      <c r="D9" s="8" t="n">
        <v>2734</v>
      </c>
      <c r="E9" s="8" t="n">
        <v>3063</v>
      </c>
      <c r="F9" s="8" t="n">
        <v>3392</v>
      </c>
      <c r="G9" s="8" t="n">
        <v>3721</v>
      </c>
      <c r="H9" s="8" t="n">
        <v>4050</v>
      </c>
    </row>
    <row r="10" ht="15" customHeight="1" s="9">
      <c r="A10" s="8" t="n">
        <v>80</v>
      </c>
      <c r="B10" s="8" t="n">
        <v>2642</v>
      </c>
      <c r="C10" s="8" t="n">
        <v>2891</v>
      </c>
      <c r="D10" s="8" t="n">
        <v>3303</v>
      </c>
      <c r="E10" s="8" t="n">
        <v>3696</v>
      </c>
      <c r="F10" s="8" t="n">
        <v>4089</v>
      </c>
      <c r="G10" s="8" t="n">
        <v>4482</v>
      </c>
      <c r="H10" s="8" t="n">
        <v>4875</v>
      </c>
    </row>
    <row r="11" ht="15" customHeight="1" s="9">
      <c r="A11" s="8" t="n">
        <v>90</v>
      </c>
      <c r="B11" s="8" t="n">
        <v>3186</v>
      </c>
      <c r="C11" s="8" t="n">
        <v>3485</v>
      </c>
      <c r="D11" s="8" t="n">
        <v>3984</v>
      </c>
      <c r="E11" s="8" t="n">
        <v>4459</v>
      </c>
      <c r="F11" s="8" t="n">
        <v>4934</v>
      </c>
      <c r="G11" s="8" t="n">
        <v>5409</v>
      </c>
      <c r="H11" s="8" t="n">
        <v>5884</v>
      </c>
    </row>
    <row r="12">
      <c r="A12" s="8" t="n">
        <v>100</v>
      </c>
      <c r="B12" s="8" t="n">
        <v>3737</v>
      </c>
      <c r="C12" s="8" t="n">
        <v>4087</v>
      </c>
      <c r="D12" s="8" t="n">
        <v>4675</v>
      </c>
      <c r="E12" s="8" t="n">
        <v>5233</v>
      </c>
      <c r="F12" s="8" t="n">
        <v>5791</v>
      </c>
      <c r="G12" s="8" t="n">
        <v>6349</v>
      </c>
      <c r="H12" s="8" t="n">
        <v>6907</v>
      </c>
    </row>
    <row r="14" ht="15" customHeight="1" s="9"/>
    <row r="15">
      <c r="A15" s="8" t="inlineStr">
        <is>
          <t>Expected Combined Rating:</t>
        </is>
      </c>
      <c r="B15" s="15" t="n"/>
    </row>
    <row r="16" ht="15" customHeight="1" s="9"/>
    <row r="17">
      <c r="A17" s="8" t="inlineStr">
        <is>
          <t>Monthly Compensation (selected rating):</t>
        </is>
      </c>
      <c r="B17" s="16">
        <f>IFERROR(INDEX($B$2:$G$11,MATCH($B$14,$A$2:$A$11,0),1),0)</f>
        <v/>
      </c>
    </row>
    <row r="18" ht="15" customHeight="1" s="9"/>
    <row r="19">
      <c r="A19" s="8" t="inlineStr">
        <is>
          <t>Back Pay Lost per Month of Delay:</t>
        </is>
      </c>
      <c r="B19" s="16">
        <f>IF(OR(B14="",B16=0),0,B16)</f>
        <v/>
      </c>
    </row>
    <row r="20" ht="15" customHeight="1" s="9"/>
    <row r="21" ht="15" customHeight="1" s="9">
      <c r="A21" s="8" t="inlineStr">
        <is>
          <t>Cost of 6-Month Delay:</t>
        </is>
      </c>
      <c r="B21" s="16">
        <f>IF(B18=0,0,B18*6)</f>
        <v/>
      </c>
    </row>
    <row r="22">
      <c r="A22" s="8" t="inlineStr">
        <is>
          <t>Cost of 12-Month Delay:</t>
        </is>
      </c>
      <c r="B22" s="16">
        <f>IF(B18=0,0,B18*12)</f>
        <v/>
      </c>
    </row>
    <row r="23" ht="15" customHeight="1" s="9"/>
    <row r="24">
      <c r="A24" s="8" t="inlineStr">
        <is>
          <t>Lifetime Value (40-year projection from BDD effective date):</t>
        </is>
      </c>
      <c r="B24" s="16">
        <f>IF(B16=0,0,B16*12*40)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D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0" zeroHeight="0" outlineLevelRow="0"/>
  <cols>
    <col width="20" customWidth="1" style="8" min="1" max="4"/>
  </cols>
  <sheetData>
    <row r="1" ht="26.85" customHeight="1" s="9">
      <c r="A1" s="10" t="inlineStr">
        <is>
          <t>Scenario</t>
        </is>
      </c>
      <c r="B1" s="10" t="inlineStr">
        <is>
          <t>Monthly Rate</t>
        </is>
      </c>
      <c r="C1" s="10" t="inlineStr">
        <is>
          <t>Delay Length</t>
        </is>
      </c>
      <c r="D1" s="10" t="inlineStr">
        <is>
          <t>Cumulative Lost Compensation</t>
        </is>
      </c>
    </row>
    <row r="2" ht="15" customHeight="1" s="9">
      <c r="A2" s="17" t="inlineStr">
        <is>
          <t>Enter scenario</t>
        </is>
      </c>
      <c r="B2" s="17" t="inlineStr">
        <is>
          <t>Enter month</t>
        </is>
      </c>
      <c r="C2" s="17" t="inlineStr">
        <is>
          <t>Enter delay length</t>
        </is>
      </c>
      <c r="D2" s="17" t="inlineStr">
        <is>
          <t>Enter cumulative lost compensation</t>
        </is>
      </c>
    </row>
    <row r="3" ht="15" customHeight="1" s="9">
      <c r="A3" s="8" t="inlineStr">
        <is>
          <t>BDD Filing (day after sep)</t>
        </is>
      </c>
      <c r="B3" s="16">
        <f>'Back Pay Projector'!$B$16</f>
        <v/>
      </c>
      <c r="C3" s="8" t="n">
        <v>0</v>
      </c>
      <c r="D3" s="16">
        <f>IF(B2=0,0,B2*C2)</f>
        <v/>
      </c>
    </row>
    <row r="4" ht="15" customHeight="1" s="9">
      <c r="A4" s="8" t="inlineStr">
        <is>
          <t>1-Month Post-Sep Delay</t>
        </is>
      </c>
      <c r="B4" s="16">
        <f>'Back Pay Projector'!$B$16</f>
        <v/>
      </c>
      <c r="C4" s="8" t="n">
        <v>1</v>
      </c>
      <c r="D4" s="16">
        <f>IF(B3=0,0,B3*C3)</f>
        <v/>
      </c>
    </row>
    <row r="5" ht="15" customHeight="1" s="9">
      <c r="A5" s="8" t="inlineStr">
        <is>
          <t>3-Month Post-Sep Delay</t>
        </is>
      </c>
      <c r="B5" s="16">
        <f>'Back Pay Projector'!$B$16</f>
        <v/>
      </c>
      <c r="C5" s="8" t="n">
        <v>3</v>
      </c>
      <c r="D5" s="16">
        <f>IF(B4=0,0,B4*C4)</f>
        <v/>
      </c>
    </row>
    <row r="6" ht="15" customHeight="1" s="9">
      <c r="A6" s="8" t="inlineStr">
        <is>
          <t>6-Month Post-Sep Delay</t>
        </is>
      </c>
      <c r="B6" s="16">
        <f>'Back Pay Projector'!$B$16</f>
        <v/>
      </c>
      <c r="C6" s="8" t="n">
        <v>6</v>
      </c>
      <c r="D6" s="16">
        <f>IF(B5=0,0,B5*C5)</f>
        <v/>
      </c>
    </row>
    <row r="7">
      <c r="A7" s="8" t="inlineStr">
        <is>
          <t>12-Month Post-Sep Delay</t>
        </is>
      </c>
      <c r="B7" s="16">
        <f>'Back Pay Projector'!$B$16</f>
        <v/>
      </c>
      <c r="C7" s="8" t="n">
        <v>12</v>
      </c>
      <c r="D7" s="16">
        <f>IF(B6=0,0,B6*C6)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2026-04-13T06:42:07Z</dcterms:created>
  <dcterms:modified xmlns:dcterms="http://purl.org/dc/terms/" xmlns:xsi="http://www.w3.org/2001/XMLSchema-instance" xsi:type="dcterms:W3CDTF">2026-04-14T04:21:02Z</dcterms:modified>
  <cp:revision>0</cp:revision>
</cp:coreProperties>
</file>